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01C823A5-1928-4F2B-85B7-0C8C07107AD5}" xr6:coauthVersionLast="47" xr6:coauthVersionMax="47" xr10:uidLastSave="{00000000-0000-0000-0000-000000000000}"/>
  <bookViews>
    <workbookView xWindow="-120" yWindow="-120" windowWidth="20730" windowHeight="11160" tabRatio="778" activeTab="1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2022'!$B$587:$G$596</definedName>
    <definedName name="AMPLIACION">#REF!</definedName>
    <definedName name="ANALISIS">#REF!</definedName>
    <definedName name="APROBACION">#REF!</definedName>
    <definedName name="_xlnm.Print_Area" localSheetId="1">'Estadisticas 2022'!$A$1:$Q$752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2022'!$A$1:$M$616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2022'!$218:$314,'Estadisticas 2022'!#REF!,'Estadisticas 2022'!$407:$407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729" i="130" l="1"/>
  <c r="X729" i="130"/>
  <c r="X730" i="130"/>
  <c r="X728" i="130"/>
  <c r="D626" i="130" l="1"/>
  <c r="Y368" i="130"/>
  <c r="Y423" i="130" l="1"/>
  <c r="X423" i="130"/>
  <c r="D424" i="130"/>
  <c r="C424" i="130"/>
  <c r="E575" i="130" l="1"/>
  <c r="E542" i="130"/>
  <c r="D650" i="130" l="1"/>
  <c r="Y369" i="130" l="1"/>
  <c r="D631" i="130" l="1"/>
  <c r="D399" i="130" l="1"/>
  <c r="C399" i="130"/>
  <c r="D327" i="130"/>
  <c r="C327" i="130"/>
  <c r="C212" i="130" l="1"/>
  <c r="C650" i="130" l="1"/>
  <c r="F650" i="130"/>
  <c r="E650" i="130"/>
  <c r="H210" i="130" l="1"/>
  <c r="M212" i="130"/>
  <c r="K212" i="130"/>
  <c r="E212" i="130"/>
  <c r="C737" i="130" l="1"/>
  <c r="C368" i="130"/>
  <c r="D368" i="130"/>
  <c r="C54" i="130" l="1"/>
  <c r="J547" i="130" l="1"/>
  <c r="E543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69" i="130" l="1"/>
  <c r="D369" i="130"/>
  <c r="E524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H456" i="130" s="1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3" i="130"/>
  <c r="E544" i="130"/>
  <c r="J544" i="130"/>
  <c r="E545" i="130"/>
  <c r="J545" i="130"/>
  <c r="E546" i="130"/>
  <c r="J546" i="130"/>
  <c r="E547" i="130"/>
  <c r="E548" i="130"/>
  <c r="J548" i="130"/>
  <c r="E549" i="130"/>
  <c r="J549" i="130"/>
  <c r="D550" i="130"/>
  <c r="H550" i="130"/>
  <c r="I550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6" i="130"/>
  <c r="J576" i="130"/>
  <c r="E577" i="130"/>
  <c r="J577" i="130"/>
  <c r="E578" i="130"/>
  <c r="J578" i="130"/>
  <c r="E579" i="130"/>
  <c r="J579" i="130"/>
  <c r="E580" i="130"/>
  <c r="J580" i="130"/>
  <c r="E581" i="130"/>
  <c r="J581" i="130"/>
  <c r="D582" i="130"/>
  <c r="H582" i="130"/>
  <c r="I582" i="130"/>
  <c r="E631" i="130"/>
  <c r="F631" i="130"/>
  <c r="D737" i="130"/>
  <c r="C738" i="130" s="1"/>
  <c r="D118" i="130" l="1"/>
  <c r="D117" i="130"/>
  <c r="D114" i="130"/>
  <c r="D120" i="130"/>
  <c r="H439" i="130"/>
  <c r="H443" i="130"/>
  <c r="H447" i="130"/>
  <c r="D93" i="130"/>
  <c r="D116" i="130"/>
  <c r="D115" i="130"/>
  <c r="J582" i="130"/>
  <c r="D135" i="130"/>
  <c r="D163" i="130"/>
  <c r="D107" i="130"/>
  <c r="D119" i="130"/>
  <c r="J550" i="130"/>
  <c r="E550" i="130"/>
  <c r="H460" i="130"/>
  <c r="H455" i="130"/>
  <c r="E582" i="130"/>
  <c r="H451" i="130"/>
  <c r="D59" i="130"/>
  <c r="H463" i="130"/>
  <c r="H459" i="130"/>
  <c r="H454" i="130"/>
  <c r="H450" i="130"/>
  <c r="H446" i="130"/>
  <c r="H442" i="130"/>
  <c r="H438" i="130"/>
  <c r="H462" i="130"/>
  <c r="H458" i="130"/>
  <c r="H453" i="130"/>
  <c r="H449" i="130"/>
  <c r="H445" i="130"/>
  <c r="H441" i="130"/>
  <c r="H461" i="130"/>
  <c r="H457" i="130"/>
  <c r="H452" i="130"/>
  <c r="H448" i="130"/>
  <c r="H444" i="130"/>
  <c r="H440" i="130"/>
  <c r="D121" i="130" l="1"/>
  <c r="H464" i="130"/>
  <c r="C370" i="130" l="1"/>
  <c r="P210" i="130" l="1"/>
  <c r="Z343" i="130" l="1"/>
  <c r="C129" i="130" l="1"/>
  <c r="C130" i="130"/>
  <c r="C132" i="130"/>
  <c r="W21" i="130" l="1"/>
  <c r="C72" i="130" l="1"/>
  <c r="Z342" i="130" l="1"/>
  <c r="X21" i="130" l="1"/>
  <c r="C464" i="130" l="1"/>
  <c r="E456" i="130" s="1"/>
  <c r="E438" i="130" l="1"/>
  <c r="E457" i="130"/>
  <c r="E440" i="130"/>
  <c r="E444" i="130"/>
  <c r="E448" i="130"/>
  <c r="E452" i="130"/>
  <c r="E461" i="130"/>
  <c r="E441" i="130"/>
  <c r="E445" i="130"/>
  <c r="E449" i="130"/>
  <c r="E453" i="130"/>
  <c r="E458" i="130"/>
  <c r="E462" i="130"/>
  <c r="E442" i="130"/>
  <c r="E446" i="130"/>
  <c r="E450" i="130"/>
  <c r="E454" i="130"/>
  <c r="E459" i="130"/>
  <c r="E463" i="130"/>
  <c r="E439" i="130"/>
  <c r="E443" i="130"/>
  <c r="E447" i="130"/>
  <c r="E451" i="130"/>
  <c r="E455" i="130"/>
  <c r="E460" i="130"/>
  <c r="C159" i="130"/>
  <c r="C160" i="130"/>
  <c r="C161" i="130"/>
  <c r="E464" i="130" l="1"/>
  <c r="Y147" i="130"/>
  <c r="C146" i="130" l="1"/>
  <c r="W731" i="130" l="1"/>
  <c r="W733" i="130"/>
  <c r="W730" i="130"/>
  <c r="X733" i="130"/>
  <c r="W732" i="130"/>
  <c r="X732" i="130"/>
  <c r="X731" i="130"/>
  <c r="X738" i="130"/>
  <c r="Y738" i="130"/>
  <c r="W728" i="130"/>
  <c r="W727" i="130"/>
  <c r="X724" i="130"/>
  <c r="X725" i="130"/>
  <c r="W724" i="130"/>
  <c r="X727" i="130"/>
  <c r="X726" i="130"/>
  <c r="W725" i="130"/>
  <c r="W726" i="130"/>
  <c r="AB738" i="130"/>
  <c r="AC738" i="130"/>
  <c r="Y94" i="130" l="1"/>
  <c r="X94" i="130"/>
  <c r="C582" i="130" l="1"/>
  <c r="C197" i="130" l="1"/>
  <c r="C128" i="130" l="1"/>
  <c r="X162" i="130" l="1"/>
  <c r="Y162" i="130"/>
  <c r="C631" i="130" l="1"/>
  <c r="C550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<sst xmlns="http://schemas.openxmlformats.org/spreadsheetml/2006/main" count="2485" uniqueCount="571">
  <si>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</si>
  <si>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</si>
  <si>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</si>
  <si>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</si>
  <si>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</si>
  <si>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</si>
  <si>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</si>
  <si>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</si>
  <si>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</si>
  <si>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</si>
  <si>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</si>
  <si>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</si>
  <si>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</si>
  <si>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</si>
  <si>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</si>
  <si>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</si>
  <si>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</si>
  <si>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</si>
  <si>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</si>
  <si>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</si>
  <si>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</si>
  <si>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</si>
  <si>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</si>
  <si>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</si>
  <si>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</si>
  <si>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</si>
  <si>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</si>
  <si>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</si>
  <si>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</si>
  <si>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</si>
  <si>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</si>
  <si>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</si>
  <si>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</si>
  <si>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</si>
  <si>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</si>
  <si>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</si>
  <si>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</si>
  <si>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</si>
  <si>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</si>
  <si>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</si>
  <si>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</si>
  <si>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</si>
  <si>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</si>
  <si>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</si>
  <si>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</si>
  <si>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</si>
  <si>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</si>
  <si>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</si>
  <si>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</si>
  <si>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</si>
  <si>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</si>
  <si>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</si>
  <si>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</si>
  <si>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</si>
  <si>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</si>
  <si>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</si>
  <si>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</si>
  <si>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</si>
  <si>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</si>
  <si>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</si>
  <si>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</si>
  <si>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</si>
  <si>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</si>
  <si>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</si>
  <si>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</si>
  <si>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</si>
  <si>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</si>
  <si>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</si>
  <si>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</si>
  <si>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</si>
  <si>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</si>
  <si>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</si>
  <si>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</si>
  <si>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</si>
  <si>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</si>
  <si>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</si>
  <si>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</si>
  <si>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</si>
  <si>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</si>
  <si>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</si>
  <si>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</si>
  <si>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</si>
  <si>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</si>
  <si>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</si>
  <si>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</si>
  <si>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</si>
  <si>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</si>
  <si>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</si>
  <si>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</si>
  <si>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</si>
  <si>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</si>
  <si>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</si>
  <si>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</si>
  <si>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</si>
  <si>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</si>
  <si>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</si>
  <si>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</si>
  <si>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</si>
  <si>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</si>
  <si>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</si>
  <si>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</si>
  <si>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</si>
  <si>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</si>
  <si>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</si>
  <si>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</si>
  <si>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</si>
  <si>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</si>
  <si>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</si>
  <si>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</si>
  <si>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</si>
  <si>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</si>
  <si>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</si>
  <si>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</si>
  <si>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</si>
  <si>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</si>
  <si>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</si>
  <si>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</si>
  <si>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</si>
  <si>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</si>
  <si>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</si>
  <si>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</si>
  <si>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</si>
  <si>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</si>
  <si>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</si>
  <si>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</si>
  <si>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</si>
  <si>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</si>
  <si>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</si>
  <si>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</si>
  <si>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</si>
  <si>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</si>
  <si>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</si>
  <si>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</si>
  <si>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</si>
  <si>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</si>
  <si>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</si>
  <si>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</si>
  <si>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</si>
  <si>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</si>
  <si>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</si>
  <si>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</si>
  <si>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</si>
  <si>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</si>
  <si>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</si>
  <si>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</si>
  <si>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</si>
  <si>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</si>
  <si>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</si>
  <si>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</si>
  <si>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</si>
  <si>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</si>
  <si>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</si>
  <si>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</si>
  <si>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</si>
  <si>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</si>
  <si>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</si>
  <si>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</si>
  <si>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</si>
  <si>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</si>
  <si>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</si>
  <si>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</si>
  <si>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</si>
  <si>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</si>
  <si>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</si>
  <si>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</si>
  <si>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</si>
  <si>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</si>
  <si>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</si>
  <si>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</si>
  <si>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</si>
  <si>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</si>
  <si>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</si>
  <si>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</si>
  <si>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</si>
  <si>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</si>
  <si>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</si>
  <si>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</si>
  <si>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</si>
  <si>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</si>
  <si>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</si>
  <si>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</si>
  <si>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</si>
  <si>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</si>
  <si>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</si>
  <si>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</si>
  <si>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</si>
  <si>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</si>
  <si>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</si>
  <si>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</si>
  <si>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</si>
  <si>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</si>
  <si>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</si>
  <si>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</si>
  <si>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</si>
  <si>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</si>
  <si>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</si>
  <si>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</si>
  <si>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</si>
  <si>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</si>
  <si>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</si>
  <si>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</si>
  <si>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</si>
  <si>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</si>
  <si>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</si>
  <si>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</si>
  <si>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</si>
  <si>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</si>
  <si>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</si>
  <si>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</si>
  <si>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</si>
  <si>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</si>
  <si>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</si>
  <si>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</si>
  <si>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</si>
  <si>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</si>
  <si>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</si>
  <si>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</si>
  <si>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</si>
  <si>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</si>
  <si>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</si>
  <si>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</si>
  <si>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</si>
  <si>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</si>
  <si>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</si>
  <si>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</si>
  <si>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</si>
  <si>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</si>
  <si>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</si>
  <si>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</si>
  <si>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</si>
  <si>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</si>
  <si>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</si>
  <si>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</si>
  <si>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</si>
  <si>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</si>
  <si>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</si>
  <si>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</si>
  <si>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</si>
  <si>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</si>
  <si>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</si>
  <si>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</si>
  <si>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</si>
  <si>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</si>
  <si>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</si>
  <si>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</si>
  <si>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</si>
  <si>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</si>
  <si>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</si>
  <si>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</si>
  <si>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</si>
  <si>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</si>
  <si>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</si>
  <si>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</si>
  <si>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</si>
  <si>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</si>
  <si>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</si>
  <si>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</si>
  <si>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</si>
  <si>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</si>
  <si>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</si>
  <si>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</si>
  <si>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</si>
  <si>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</si>
  <si>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</si>
  <si>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</si>
  <si>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</si>
  <si>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</si>
  <si>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</si>
  <si>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</si>
  <si>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</si>
  <si>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</si>
  <si>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</si>
  <si>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</si>
  <si>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</si>
  <si>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</si>
  <si>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</si>
  <si>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</si>
  <si>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</si>
  <si>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</si>
  <si>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</si>
  <si>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</si>
  <si>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</si>
  <si>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</si>
  <si>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</si>
  <si>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</si>
  <si>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</si>
  <si>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</si>
  <si>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</si>
  <si>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</si>
  <si>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</si>
  <si>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</si>
  <si>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</si>
  <si>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</si>
  <si>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</si>
  <si>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</si>
  <si>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</si>
  <si>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</si>
  <si>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</si>
  <si>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</si>
  <si>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</si>
  <si>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</si>
  <si>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</si>
  <si>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</si>
  <si>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</si>
  <si>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</si>
  <si>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</si>
  <si>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</si>
  <si>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</si>
  <si>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</si>
  <si>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</si>
  <si>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</si>
  <si>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</si>
  <si>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</si>
  <si>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</si>
  <si>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</si>
  <si>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</si>
  <si>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2021-07</t>
  </si>
  <si>
    <t>MATINA</t>
  </si>
  <si>
    <t>2021-08</t>
  </si>
  <si>
    <t>KATIRA</t>
  </si>
  <si>
    <t>LAUREL</t>
  </si>
  <si>
    <t>TARRAZÚ</t>
  </si>
  <si>
    <t>2021-09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</si>
  <si>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</si>
  <si>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</si>
  <si>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</si>
  <si>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</si>
  <si>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</si>
  <si>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</si>
  <si>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</si>
  <si>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</si>
  <si>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</si>
  <si>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</si>
  <si>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</si>
  <si>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</si>
  <si>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</si>
  <si>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</si>
  <si>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</si>
  <si>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PEJIBAYE</t>
  </si>
  <si>
    <t>NANDAYURE</t>
  </si>
  <si>
    <t>TACARES</t>
  </si>
  <si>
    <t>AGUAS CLARAS</t>
  </si>
  <si>
    <t>POTRERO GRANDE</t>
  </si>
  <si>
    <t>CORREDOR</t>
  </si>
  <si>
    <t>EL CAIRO</t>
  </si>
  <si>
    <t>2021-12</t>
  </si>
  <si>
    <t>JIMÉNEZ</t>
  </si>
  <si>
    <t>ACOSTA</t>
  </si>
  <si>
    <t>SAN IGNACIO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</si>
  <si>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</si>
  <si>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</si>
  <si>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</si>
  <si>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</si>
  <si>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</si>
  <si>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</si>
  <si>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</si>
  <si>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</si>
  <si>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</si>
  <si>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</si>
  <si>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</si>
  <si>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</si>
  <si>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</si>
  <si>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</si>
  <si>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</si>
  <si>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</si>
  <si>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</si>
  <si>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DELICIAS</t>
  </si>
  <si>
    <t>SANTA RITA</t>
  </si>
  <si>
    <t>SAN ISIDRO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</si>
  <si>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</si>
  <si>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</si>
  <si>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</si>
  <si>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</si>
  <si>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MARZO</t>
  </si>
  <si>
    <t>2022-03</t>
  </si>
  <si>
    <t>PAVAS</t>
  </si>
  <si>
    <t>ABANGARES</t>
  </si>
  <si>
    <t>SAN PEDRO</t>
  </si>
  <si>
    <t>POCORA</t>
  </si>
  <si>
    <t>PUERTO VIEJO</t>
  </si>
  <si>
    <t>GUAYCARÁ</t>
  </si>
  <si>
    <t>AGUABUENA</t>
  </si>
  <si>
    <t>GUTIERREZ BRAUN</t>
  </si>
  <si>
    <t>ESPARZA</t>
  </si>
  <si>
    <t>LIMONCITO</t>
  </si>
  <si>
    <t>EL AMPARO</t>
  </si>
  <si>
    <t>QUEPOS</t>
  </si>
  <si>
    <t>PACUARITO</t>
  </si>
  <si>
    <t>ALEGRÍA</t>
  </si>
  <si>
    <t>CAÑAS DULCES</t>
  </si>
  <si>
    <t>SAN JUAN GRANDE</t>
  </si>
  <si>
    <t>SARDINAL</t>
  </si>
  <si>
    <t>PURRAL</t>
  </si>
  <si>
    <t>BRUNKA</t>
  </si>
  <si>
    <t>SAN GABRIEL</t>
  </si>
  <si>
    <t>TIBÁS</t>
  </si>
  <si>
    <t>CINCO ESQUINAS</t>
  </si>
  <si>
    <t>PURISCAL</t>
  </si>
  <si>
    <t>MORA</t>
  </si>
  <si>
    <t>CIRRÍ SUR</t>
  </si>
  <si>
    <t>BIJAGUA</t>
  </si>
  <si>
    <t>2022-04</t>
  </si>
  <si>
    <t>COOPEGRECIA R.L.</t>
  </si>
  <si>
    <t>ABRIL</t>
  </si>
  <si>
    <t>VÁZQUEZ DE CORONADO</t>
  </si>
  <si>
    <t>SANTIAGO</t>
  </si>
  <si>
    <t>SAN LORENZO</t>
  </si>
  <si>
    <t>TURRUBARES</t>
  </si>
  <si>
    <t>RÍO NUEVO</t>
  </si>
  <si>
    <t>LEÓN CORTÉS CASTRO</t>
  </si>
  <si>
    <t>SAVEGRE</t>
  </si>
  <si>
    <t>CANOAS</t>
  </si>
  <si>
    <t>PATARRÁ</t>
  </si>
  <si>
    <t>SAN JORGE</t>
  </si>
  <si>
    <t>DIRIÁ</t>
  </si>
  <si>
    <t>SAN MATEO</t>
  </si>
  <si>
    <t>JESÚS MARÍA</t>
  </si>
  <si>
    <t>2022-05</t>
  </si>
  <si>
    <t>MAYO</t>
  </si>
  <si>
    <t>MOGOTE</t>
  </si>
  <si>
    <t>SAN MIGUEL</t>
  </si>
  <si>
    <t>VOLCÁN</t>
  </si>
  <si>
    <t>PITTIER</t>
  </si>
  <si>
    <t>LOS GUIDO</t>
  </si>
  <si>
    <t>MERCEDES</t>
  </si>
  <si>
    <t>CHACARITA</t>
  </si>
  <si>
    <t>MORAVIA</t>
  </si>
  <si>
    <t>SAN PABLO</t>
  </si>
  <si>
    <t>EL GENERAL</t>
  </si>
  <si>
    <t>ARENAL</t>
  </si>
  <si>
    <t>BARRANCA</t>
  </si>
  <si>
    <t>LA CUESTA</t>
  </si>
  <si>
    <t>BATÁN</t>
  </si>
  <si>
    <t>DUACARÍ</t>
  </si>
  <si>
    <t>SAN JUAN</t>
  </si>
  <si>
    <t>ZARCERO</t>
  </si>
  <si>
    <t>QUEBRADA HONDA</t>
  </si>
  <si>
    <t>BELÉN DE NOSARITA</t>
  </si>
  <si>
    <t>TEMPATE</t>
  </si>
  <si>
    <t>CARRANDI</t>
  </si>
  <si>
    <t>BARÚ</t>
  </si>
  <si>
    <t>MERCEDES SUR</t>
  </si>
  <si>
    <t>CANGREJAL</t>
  </si>
  <si>
    <t>COYOLAR</t>
  </si>
  <si>
    <t>SAN NICOLÁS</t>
  </si>
  <si>
    <t>CAHUITA</t>
  </si>
  <si>
    <t>LAGUNA</t>
  </si>
  <si>
    <t>QUEBRADILLA</t>
  </si>
  <si>
    <t>BAHÍA BALLENA</t>
  </si>
  <si>
    <t>PIEDRAS BLANCAS</t>
  </si>
  <si>
    <t>BUENAVISTA</t>
  </si>
  <si>
    <t>2022-06</t>
  </si>
  <si>
    <t>JUNIO</t>
  </si>
  <si>
    <t>IPÍS</t>
  </si>
  <si>
    <t>TELIRE</t>
  </si>
  <si>
    <t>JESÚS</t>
  </si>
  <si>
    <t>SANTA EULALIA</t>
  </si>
  <si>
    <t>RIVAS</t>
  </si>
  <si>
    <t>CARMEN</t>
  </si>
  <si>
    <t>MACACONA</t>
  </si>
  <si>
    <t>VENECIA</t>
  </si>
  <si>
    <t>LA UNIÓN</t>
  </si>
  <si>
    <t>CÓBANO</t>
  </si>
  <si>
    <t>HATILLO</t>
  </si>
  <si>
    <t>ALFARO</t>
  </si>
  <si>
    <t>SANTO DOMINGO</t>
  </si>
  <si>
    <t>MONTES DE ORO</t>
  </si>
  <si>
    <t>MIRAMAR</t>
  </si>
  <si>
    <t>PALMITOS</t>
  </si>
  <si>
    <t>CURUBANDÉ</t>
  </si>
  <si>
    <t>RÍO BLANCO</t>
  </si>
  <si>
    <t>SABANILLAS</t>
  </si>
  <si>
    <t>CARMONA</t>
  </si>
  <si>
    <t>ZAPOTAL</t>
  </si>
  <si>
    <t>HOJANCHA</t>
  </si>
  <si>
    <t>MONTE ROMO</t>
  </si>
  <si>
    <t>PUERTO CARRILLO</t>
  </si>
  <si>
    <t>HUACAS</t>
  </si>
  <si>
    <t>LA TIGRA</t>
  </si>
  <si>
    <t>BARBACOAS</t>
  </si>
  <si>
    <t>DULCE NOMBRE DE JESÚS</t>
  </si>
  <si>
    <t>CAÑO NEGRO</t>
  </si>
  <si>
    <t>LAS JUNTAS</t>
  </si>
  <si>
    <t>SIERRA</t>
  </si>
  <si>
    <t>QUEBRADA GRANDE</t>
  </si>
  <si>
    <t>EL ROBLE</t>
  </si>
  <si>
    <t>PALMAR</t>
  </si>
  <si>
    <t>ÁNGELES</t>
  </si>
  <si>
    <t>TAMARINDO</t>
  </si>
  <si>
    <t>CHOMES</t>
  </si>
  <si>
    <t>PAQUERA</t>
  </si>
  <si>
    <t>ESPÍRITU SANTO</t>
  </si>
  <si>
    <t>CARARA</t>
  </si>
  <si>
    <t>PIEDADES NORTE</t>
  </si>
  <si>
    <t>MONTERREY</t>
  </si>
  <si>
    <t>LA SUIZA</t>
  </si>
  <si>
    <t>EL TEJAR</t>
  </si>
  <si>
    <t>BIOLLEY</t>
  </si>
  <si>
    <t>NARANJITO</t>
  </si>
  <si>
    <t>PAVÓN</t>
  </si>
  <si>
    <t>LEON XIII</t>
  </si>
  <si>
    <t>CANDELARITA</t>
  </si>
  <si>
    <t>ORIENTAL</t>
  </si>
  <si>
    <t>BOLSÓN</t>
  </si>
  <si>
    <t>LEGUA</t>
  </si>
  <si>
    <t>CALLE BLANCOS</t>
  </si>
  <si>
    <t>DOTA</t>
  </si>
  <si>
    <t>PALMARES</t>
  </si>
  <si>
    <t>LLANO GRANDE</t>
  </si>
  <si>
    <t>VALLE LA ESTRELLA</t>
  </si>
  <si>
    <t>CHIRES</t>
  </si>
  <si>
    <t>BRATSI</t>
  </si>
  <si>
    <t>Del 01 de Enero al 31 de Julio de 2022</t>
  </si>
  <si>
    <t>21. Bonos Formalizados Población LGTBI Por Propósito en el  mes de Julio de 2022</t>
  </si>
  <si>
    <t>JULIO</t>
  </si>
  <si>
    <t>POSTULADOS ORDINARIOS  DEL 01/01/2022 AL 31/07/2022</t>
  </si>
  <si>
    <t>POSTULADOS ART 59  DEL 01/01/2022 AL 31/07/2022</t>
  </si>
  <si>
    <t>01/01/2022 al 31/07/2022</t>
  </si>
  <si>
    <t>01/01/2021 al 31/07/2021</t>
  </si>
  <si>
    <t>Formalizados Julio 2022</t>
  </si>
  <si>
    <t>Formalizados Julio 2021</t>
  </si>
  <si>
    <t>AL 31 DE JULIO 2022</t>
  </si>
  <si>
    <t>EMITIDOS DEL 01/01/2022 AL 31/07/2022</t>
  </si>
  <si>
    <t>FORMALIZADOS DEL 01/01/2022 AL 31/07/2022</t>
  </si>
  <si>
    <t>AL 31 DE JULIO 2021</t>
  </si>
  <si>
    <t>EMITIDOS DEL 01/01/2021 AL 31/07/2021</t>
  </si>
  <si>
    <t>FORMALIZADOS DEL 01/01/2021 AL 31/07/2021</t>
  </si>
  <si>
    <t>Acumulado: del 01/01/2022 al 31/07/2022</t>
  </si>
  <si>
    <t>Acumulado: del 01/01/2021 al 31/07/2021</t>
  </si>
  <si>
    <t>SANTA ELENA</t>
  </si>
  <si>
    <t>VOLIO</t>
  </si>
  <si>
    <t>SAN JUAN DE DIOS</t>
  </si>
  <si>
    <t>TARBACA</t>
  </si>
  <si>
    <t>SABANA REDONDA</t>
  </si>
  <si>
    <t>VENADO</t>
  </si>
  <si>
    <t>SANTA ISABEL</t>
  </si>
  <si>
    <t>CACHÍ</t>
  </si>
  <si>
    <t>TRES RÍOS</t>
  </si>
  <si>
    <t>JUAN VIÑAS</t>
  </si>
  <si>
    <t>PAVONES</t>
  </si>
  <si>
    <t>TAYUTIC</t>
  </si>
  <si>
    <t>SIXAOLA</t>
  </si>
  <si>
    <t>SAN VICENTE</t>
  </si>
  <si>
    <t>BRISAS</t>
  </si>
  <si>
    <t>LA GARITA</t>
  </si>
  <si>
    <t>MAYORGA</t>
  </si>
  <si>
    <t>FILADELFIA</t>
  </si>
  <si>
    <t>NOSARA</t>
  </si>
  <si>
    <t>OROSI</t>
  </si>
  <si>
    <t>TOBOSI</t>
  </si>
  <si>
    <t>SAN ROQUE</t>
  </si>
  <si>
    <t>BEBEDERO</t>
  </si>
  <si>
    <t>ESCAZÚ</t>
  </si>
  <si>
    <t>GRIFO ALTO</t>
  </si>
  <si>
    <t>TABARCIA</t>
  </si>
  <si>
    <t>MONTES DE OCA</t>
  </si>
  <si>
    <t>TIERRA BLANCA</t>
  </si>
  <si>
    <t>PACAYAS</t>
  </si>
  <si>
    <t>PARACITO</t>
  </si>
  <si>
    <t>COPEY</t>
  </si>
  <si>
    <t>LA AMISTAD</t>
  </si>
  <si>
    <t>TAMBOR</t>
  </si>
  <si>
    <t>PIEDADES SUR</t>
  </si>
  <si>
    <t>SAN JERÓNIMO</t>
  </si>
  <si>
    <t>ZARAGOZA</t>
  </si>
  <si>
    <t>BARVA</t>
  </si>
  <si>
    <t>FLORIDA</t>
  </si>
  <si>
    <t>LABRADOR</t>
  </si>
  <si>
    <t>PITAHAYA</t>
  </si>
  <si>
    <t>MANZANILLO</t>
  </si>
  <si>
    <t>ACAPULCO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</si>
</sst>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1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84">
    <xf numFmtId="0" fontId="0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19" fillId="0" borderId="0"/>
    <xf numFmtId="191" fontId="219" fillId="0" borderId="0" applyFont="0" applyFill="0" applyBorder="0" applyAlignment="0" applyProtection="0"/>
    <xf numFmtId="168" fontId="219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7" fillId="0" borderId="0"/>
    <xf numFmtId="0" fontId="213" fillId="0" borderId="0"/>
    <xf numFmtId="181" fontId="216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15" fillId="0" borderId="0"/>
    <xf numFmtId="0" fontId="210" fillId="0" borderId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07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216" fillId="0" borderId="0"/>
    <xf numFmtId="191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26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21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0" fontId="217" fillId="0" borderId="0"/>
    <xf numFmtId="0" fontId="200" fillId="0" borderId="0"/>
    <xf numFmtId="9" fontId="216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0" fontId="197" fillId="0" borderId="0"/>
    <xf numFmtId="0" fontId="216" fillId="0" borderId="0"/>
    <xf numFmtId="0" fontId="227" fillId="0" borderId="0"/>
    <xf numFmtId="0" fontId="196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21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0" fontId="216" fillId="0" borderId="0"/>
    <xf numFmtId="0" fontId="195" fillId="0" borderId="0"/>
    <xf numFmtId="168" fontId="195" fillId="0" borderId="0" applyFont="0" applyFill="0" applyBorder="0" applyAlignment="0" applyProtection="0"/>
    <xf numFmtId="0" fontId="227" fillId="0" borderId="0"/>
    <xf numFmtId="0" fontId="194" fillId="0" borderId="0"/>
    <xf numFmtId="168" fontId="194" fillId="0" borderId="0" applyFont="0" applyFill="0" applyBorder="0" applyAlignment="0" applyProtection="0"/>
    <xf numFmtId="0" fontId="228" fillId="0" borderId="0"/>
    <xf numFmtId="0" fontId="193" fillId="0" borderId="0"/>
    <xf numFmtId="0" fontId="229" fillId="0" borderId="0"/>
    <xf numFmtId="0" fontId="192" fillId="0" borderId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216" fillId="0" borderId="0"/>
    <xf numFmtId="0" fontId="188" fillId="0" borderId="0"/>
    <xf numFmtId="168" fontId="188" fillId="0" borderId="0" applyFont="0" applyFill="0" applyBorder="0" applyAlignment="0" applyProtection="0"/>
    <xf numFmtId="0" fontId="216" fillId="0" borderId="0"/>
    <xf numFmtId="0" fontId="188" fillId="0" borderId="0"/>
    <xf numFmtId="0" fontId="216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232" fillId="0" borderId="0"/>
    <xf numFmtId="0" fontId="185" fillId="0" borderId="0"/>
    <xf numFmtId="0" fontId="184" fillId="0" borderId="0"/>
    <xf numFmtId="0" fontId="233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16" fillId="0" borderId="0"/>
    <xf numFmtId="0" fontId="183" fillId="0" borderId="0"/>
    <xf numFmtId="0" fontId="183" fillId="0" borderId="0"/>
    <xf numFmtId="0" fontId="216" fillId="0" borderId="0"/>
    <xf numFmtId="168" fontId="183" fillId="0" borderId="0" applyFont="0" applyFill="0" applyBorder="0" applyAlignment="0" applyProtection="0"/>
    <xf numFmtId="0" fontId="182" fillId="0" borderId="0"/>
    <xf numFmtId="167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0" fontId="176" fillId="0" borderId="0"/>
    <xf numFmtId="167" fontId="176" fillId="0" borderId="0" applyFont="0" applyFill="0" applyBorder="0" applyAlignment="0" applyProtection="0"/>
    <xf numFmtId="0" fontId="175" fillId="0" borderId="0"/>
    <xf numFmtId="0" fontId="174" fillId="0" borderId="0"/>
    <xf numFmtId="0" fontId="234" fillId="0" borderId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0" fontId="171" fillId="0" borderId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21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2" fillId="0" borderId="0"/>
    <xf numFmtId="167" fontId="162" fillId="0" borderId="0" applyFont="0" applyFill="0" applyBorder="0" applyAlignment="0" applyProtection="0"/>
    <xf numFmtId="0" fontId="217" fillId="0" borderId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0" fontId="218" fillId="4" borderId="0" applyNumberFormat="0" applyBorder="0" applyAlignment="0" applyProtection="0"/>
    <xf numFmtId="0" fontId="218" fillId="5" borderId="0" applyNumberFormat="0" applyBorder="0" applyAlignment="0" applyProtection="0"/>
    <xf numFmtId="0" fontId="218" fillId="6" borderId="0" applyNumberFormat="0" applyBorder="0" applyAlignment="0" applyProtection="0"/>
    <xf numFmtId="0" fontId="218" fillId="7" borderId="0" applyNumberFormat="0" applyBorder="0" applyAlignment="0" applyProtection="0"/>
    <xf numFmtId="0" fontId="218" fillId="8" borderId="0" applyNumberFormat="0" applyBorder="0" applyAlignment="0" applyProtection="0"/>
    <xf numFmtId="0" fontId="218" fillId="9" borderId="0" applyNumberFormat="0" applyBorder="0" applyAlignment="0" applyProtection="0"/>
    <xf numFmtId="0" fontId="218" fillId="10" borderId="0" applyNumberFormat="0" applyBorder="0" applyAlignment="0" applyProtection="0"/>
    <xf numFmtId="0" fontId="218" fillId="11" borderId="0" applyNumberFormat="0" applyBorder="0" applyAlignment="0" applyProtection="0"/>
    <xf numFmtId="0" fontId="218" fillId="6" borderId="0" applyNumberFormat="0" applyBorder="0" applyAlignment="0" applyProtection="0"/>
    <xf numFmtId="0" fontId="218" fillId="9" borderId="0" applyNumberFormat="0" applyBorder="0" applyAlignment="0" applyProtection="0"/>
    <xf numFmtId="0" fontId="218" fillId="12" borderId="0" applyNumberFormat="0" applyBorder="0" applyAlignment="0" applyProtection="0"/>
    <xf numFmtId="0" fontId="236" fillId="13" borderId="0" applyNumberFormat="0" applyBorder="0" applyAlignment="0" applyProtection="0"/>
    <xf numFmtId="0" fontId="236" fillId="10" borderId="0" applyNumberFormat="0" applyBorder="0" applyAlignment="0" applyProtection="0"/>
    <xf numFmtId="0" fontId="236" fillId="11" borderId="0" applyNumberFormat="0" applyBorder="0" applyAlignment="0" applyProtection="0"/>
    <xf numFmtId="0" fontId="236" fillId="14" borderId="0" applyNumberFormat="0" applyBorder="0" applyAlignment="0" applyProtection="0"/>
    <xf numFmtId="0" fontId="236" fillId="15" borderId="0" applyNumberFormat="0" applyBorder="0" applyAlignment="0" applyProtection="0"/>
    <xf numFmtId="0" fontId="236" fillId="16" borderId="0" applyNumberFormat="0" applyBorder="0" applyAlignment="0" applyProtection="0"/>
    <xf numFmtId="0" fontId="237" fillId="17" borderId="0" applyNumberFormat="0" applyBorder="0" applyAlignment="0" applyProtection="0"/>
    <xf numFmtId="0" fontId="238" fillId="18" borderId="18" applyNumberFormat="0" applyAlignment="0" applyProtection="0"/>
    <xf numFmtId="0" fontId="239" fillId="19" borderId="19" applyNumberFormat="0" applyAlignment="0" applyProtection="0"/>
    <xf numFmtId="0" fontId="240" fillId="0" borderId="20" applyNumberFormat="0" applyFill="0" applyAlignment="0" applyProtection="0"/>
    <xf numFmtId="0" fontId="241" fillId="0" borderId="0" applyNumberFormat="0" applyFill="0" applyBorder="0" applyAlignment="0" applyProtection="0"/>
    <xf numFmtId="0" fontId="236" fillId="20" borderId="0" applyNumberFormat="0" applyBorder="0" applyAlignment="0" applyProtection="0"/>
    <xf numFmtId="0" fontId="236" fillId="21" borderId="0" applyNumberFormat="0" applyBorder="0" applyAlignment="0" applyProtection="0"/>
    <xf numFmtId="0" fontId="236" fillId="22" borderId="0" applyNumberFormat="0" applyBorder="0" applyAlignment="0" applyProtection="0"/>
    <xf numFmtId="0" fontId="236" fillId="14" borderId="0" applyNumberFormat="0" applyBorder="0" applyAlignment="0" applyProtection="0"/>
    <xf numFmtId="0" fontId="236" fillId="15" borderId="0" applyNumberFormat="0" applyBorder="0" applyAlignment="0" applyProtection="0"/>
    <xf numFmtId="0" fontId="236" fillId="23" borderId="0" applyNumberFormat="0" applyBorder="0" applyAlignment="0" applyProtection="0"/>
    <xf numFmtId="0" fontId="242" fillId="8" borderId="18" applyNumberFormat="0" applyAlignment="0" applyProtection="0"/>
    <xf numFmtId="0" fontId="243" fillId="5" borderId="0" applyNumberFormat="0" applyBorder="0" applyAlignment="0" applyProtection="0"/>
    <xf numFmtId="0" fontId="244" fillId="24" borderId="0" applyNumberFormat="0" applyBorder="0" applyAlignment="0" applyProtection="0"/>
    <xf numFmtId="0" fontId="216" fillId="25" borderId="17" applyNumberFormat="0" applyFont="0" applyAlignment="0" applyProtection="0"/>
    <xf numFmtId="0" fontId="245" fillId="18" borderId="21" applyNumberFormat="0" applyAlignment="0" applyProtection="0"/>
    <xf numFmtId="0" fontId="246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8" fillId="0" borderId="22" applyNumberFormat="0" applyFill="0" applyAlignment="0" applyProtection="0"/>
    <xf numFmtId="0" fontId="249" fillId="0" borderId="23" applyNumberFormat="0" applyFill="0" applyAlignment="0" applyProtection="0"/>
    <xf numFmtId="0" fontId="241" fillId="0" borderId="24" applyNumberFormat="0" applyFill="0" applyAlignment="0" applyProtection="0"/>
    <xf numFmtId="0" fontId="250" fillId="0" borderId="0" applyNumberFormat="0" applyFill="0" applyBorder="0" applyAlignment="0" applyProtection="0"/>
    <xf numFmtId="0" fontId="251" fillId="0" borderId="25" applyNumberFormat="0" applyFill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252" fillId="0" borderId="0"/>
    <xf numFmtId="168" fontId="252" fillId="0" borderId="0" applyFont="0" applyFill="0" applyBorder="0" applyAlignment="0" applyProtection="0"/>
    <xf numFmtId="0" fontId="144" fillId="0" borderId="0"/>
    <xf numFmtId="0" fontId="144" fillId="0" borderId="0"/>
    <xf numFmtId="9" fontId="252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217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217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0" fontId="253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29" fillId="0" borderId="0"/>
    <xf numFmtId="0" fontId="254" fillId="0" borderId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216" fillId="25" borderId="27" applyNumberFormat="0" applyFont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128" fillId="0" borderId="0"/>
    <xf numFmtId="0" fontId="128" fillId="0" borderId="0"/>
    <xf numFmtId="9" fontId="216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216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216" fillId="0" borderId="0"/>
    <xf numFmtId="0" fontId="128" fillId="0" borderId="0"/>
    <xf numFmtId="0" fontId="256" fillId="0" borderId="0"/>
    <xf numFmtId="168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166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166" fontId="256" fillId="0" borderId="0" applyFont="0" applyFill="0" applyBorder="0" applyAlignment="0" applyProtection="0"/>
    <xf numFmtId="168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41" fontId="215" fillId="0" borderId="0" applyFont="0" applyFill="0" applyBorder="0" applyAlignment="0" applyProtection="0"/>
    <xf numFmtId="0" fontId="127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216" fillId="25" borderId="32" applyNumberFormat="0" applyFont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216" fillId="25" borderId="32" applyNumberFormat="0" applyFont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41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41" fontId="215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215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0" fontId="260" fillId="0" borderId="0" applyNumberFormat="0" applyFill="0" applyBorder="0" applyAlignment="0" applyProtection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121" fillId="0" borderId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119" fillId="0" borderId="0"/>
    <xf numFmtId="0" fontId="119" fillId="0" borderId="0"/>
    <xf numFmtId="0" fontId="217" fillId="0" borderId="0"/>
    <xf numFmtId="0" fontId="119" fillId="0" borderId="0"/>
    <xf numFmtId="0" fontId="217" fillId="0" borderId="0"/>
    <xf numFmtId="0" fontId="119" fillId="0" borderId="0"/>
    <xf numFmtId="168" fontId="119" fillId="0" borderId="0" applyFont="0" applyFill="0" applyBorder="0" applyAlignment="0" applyProtection="0"/>
    <xf numFmtId="0" fontId="217" fillId="0" borderId="0"/>
    <xf numFmtId="0" fontId="217" fillId="0" borderId="0"/>
    <xf numFmtId="0" fontId="119" fillId="3" borderId="0" applyNumberFormat="0" applyBorder="0" applyAlignment="0" applyProtection="0"/>
    <xf numFmtId="0" fontId="118" fillId="0" borderId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5" fillId="0" borderId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2" fillId="3" borderId="0" applyNumberFormat="0" applyBorder="0" applyAlignment="0" applyProtection="0"/>
    <xf numFmtId="0" fontId="112" fillId="0" borderId="0"/>
    <xf numFmtId="0" fontId="218" fillId="17" borderId="0" applyNumberFormat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217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262" fillId="0" borderId="0"/>
    <xf numFmtId="0" fontId="108" fillId="0" borderId="0"/>
    <xf numFmtId="0" fontId="21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264" fillId="0" borderId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1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17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94" fillId="3" borderId="0" applyNumberFormat="0" applyBorder="0" applyAlignment="0" applyProtection="0"/>
    <xf numFmtId="0" fontId="238" fillId="18" borderId="38" applyNumberFormat="0" applyAlignment="0" applyProtection="0"/>
    <xf numFmtId="0" fontId="242" fillId="8" borderId="38" applyNumberFormat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45" fillId="18" borderId="39" applyNumberFormat="0" applyAlignment="0" applyProtection="0"/>
    <xf numFmtId="168" fontId="94" fillId="0" borderId="0" applyFont="0" applyFill="0" applyBorder="0" applyAlignment="0" applyProtection="0"/>
    <xf numFmtId="0" fontId="251" fillId="0" borderId="40" applyNumberFormat="0" applyFill="0" applyAlignment="0" applyProtection="0"/>
    <xf numFmtId="168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3" fillId="3" borderId="0" applyNumberFormat="0" applyBorder="0" applyAlignment="0" applyProtection="0"/>
    <xf numFmtId="0" fontId="216" fillId="25" borderId="35" applyNumberFormat="0" applyFont="0" applyAlignment="0" applyProtection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217" fillId="0" borderId="0"/>
    <xf numFmtId="0" fontId="274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216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275" fillId="0" borderId="0"/>
    <xf numFmtId="0" fontId="81" fillId="0" borderId="0"/>
    <xf numFmtId="168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276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1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0" fontId="76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282" fillId="0" borderId="0"/>
    <xf numFmtId="0" fontId="282" fillId="0" borderId="0"/>
    <xf numFmtId="168" fontId="75" fillId="0" borderId="0" applyFont="0" applyFill="0" applyBorder="0" applyAlignment="0" applyProtection="0"/>
    <xf numFmtId="0" fontId="75" fillId="0" borderId="0"/>
    <xf numFmtId="168" fontId="74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291" fillId="0" borderId="0"/>
    <xf numFmtId="168" fontId="215" fillId="0" borderId="0" applyFont="0" applyFill="0" applyBorder="0" applyAlignment="0" applyProtection="0"/>
    <xf numFmtId="0" fontId="215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168" fontId="293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94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207" fontId="295" fillId="0" borderId="0" applyFont="0" applyFill="0" applyBorder="0" applyAlignment="0" applyProtection="0"/>
    <xf numFmtId="191" fontId="216" fillId="0" borderId="0" applyFont="0" applyFill="0" applyBorder="0" applyAlignment="0" applyProtection="0"/>
    <xf numFmtId="166" fontId="216" fillId="0" borderId="0" applyFont="0" applyFill="0" applyBorder="0" applyAlignment="0" applyProtection="0"/>
    <xf numFmtId="168" fontId="67" fillId="0" borderId="0" applyFont="0" applyFill="0" applyBorder="0" applyAlignment="0" applyProtection="0"/>
    <xf numFmtId="168" fontId="216" fillId="0" borderId="0" applyFont="0" applyFill="0" applyBorder="0" applyAlignment="0" applyProtection="0"/>
    <xf numFmtId="168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216" fillId="0" borderId="0"/>
    <xf numFmtId="0" fontId="67" fillId="0" borderId="0"/>
    <xf numFmtId="0" fontId="216" fillId="0" borderId="0"/>
    <xf numFmtId="0" fontId="216" fillId="0" borderId="0"/>
    <xf numFmtId="0" fontId="216" fillId="0" borderId="0"/>
    <xf numFmtId="0" fontId="217" fillId="0" borderId="0"/>
    <xf numFmtId="0" fontId="216" fillId="0" borderId="0"/>
    <xf numFmtId="9" fontId="295" fillId="0" borderId="0" applyFont="0" applyFill="0" applyBorder="0" applyAlignment="0" applyProtection="0"/>
    <xf numFmtId="0" fontId="217" fillId="0" borderId="0"/>
    <xf numFmtId="0" fontId="296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208" fontId="216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16" fillId="0" borderId="0"/>
    <xf numFmtId="0" fontId="63" fillId="0" borderId="0"/>
    <xf numFmtId="0" fontId="216" fillId="0" borderId="0"/>
    <xf numFmtId="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217" fillId="0" borderId="0"/>
    <xf numFmtId="0" fontId="300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301" fillId="0" borderId="0"/>
    <xf numFmtId="168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216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68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0" fontId="304" fillId="0" borderId="0"/>
    <xf numFmtId="168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216" fillId="0" borderId="0"/>
    <xf numFmtId="0" fontId="43" fillId="0" borderId="0"/>
    <xf numFmtId="43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8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168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8" fillId="0" borderId="0"/>
    <xf numFmtId="9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304" fillId="0" borderId="0"/>
    <xf numFmtId="168" fontId="304" fillId="0" borderId="0" applyFont="0" applyFill="0" applyBorder="0" applyAlignment="0" applyProtection="0"/>
    <xf numFmtId="0" fontId="27" fillId="0" borderId="0"/>
    <xf numFmtId="9" fontId="304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7" fontId="24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3" fillId="0" borderId="0"/>
    <xf numFmtId="9" fontId="216" fillId="0" borderId="0" applyFont="0" applyFill="0" applyBorder="0" applyAlignment="0" applyProtection="0"/>
    <xf numFmtId="43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309" fillId="0" borderId="0"/>
    <xf numFmtId="168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3" fontId="2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7">
    <xf numFmtId="0" fontId="0" fillId="0" borderId="0" xfId="0"/>
    <xf numFmtId="0" fontId="222" fillId="0" borderId="0" xfId="0" applyFont="1" applyFill="1" applyAlignment="1">
      <alignment horizontal="centerContinuous" vertical="center"/>
    </xf>
    <xf numFmtId="0" fontId="222" fillId="0" borderId="0" xfId="0" applyFont="1" applyFill="1" applyBorder="1" applyAlignment="1">
      <alignment horizontal="right" vertical="center" wrapText="1"/>
    </xf>
    <xf numFmtId="167" fontId="222" fillId="0" borderId="0" xfId="0" applyNumberFormat="1" applyFont="1" applyFill="1" applyBorder="1" applyAlignment="1">
      <alignment vertical="center"/>
    </xf>
    <xf numFmtId="173" fontId="222" fillId="0" borderId="0" xfId="0" applyNumberFormat="1" applyFont="1" applyFill="1" applyBorder="1" applyAlignment="1">
      <alignment vertical="center"/>
    </xf>
    <xf numFmtId="4" fontId="222" fillId="0" borderId="0" xfId="7" applyNumberFormat="1" applyFont="1" applyFill="1" applyBorder="1" applyAlignment="1">
      <alignment vertical="center"/>
    </xf>
    <xf numFmtId="173" fontId="222" fillId="0" borderId="0" xfId="0" applyNumberFormat="1" applyFont="1" applyFill="1" applyBorder="1" applyAlignment="1">
      <alignment horizontal="center" vertical="center"/>
    </xf>
    <xf numFmtId="49" fontId="222" fillId="0" borderId="0" xfId="0" applyNumberFormat="1" applyFont="1" applyFill="1" applyAlignment="1">
      <alignment horizontal="centerContinuous" vertical="center"/>
    </xf>
    <xf numFmtId="175" fontId="222" fillId="0" borderId="0" xfId="0" applyNumberFormat="1" applyFont="1" applyFill="1" applyAlignment="1">
      <alignment vertical="center"/>
    </xf>
    <xf numFmtId="0" fontId="222" fillId="0" borderId="0" xfId="6" applyFont="1" applyFill="1" applyAlignment="1">
      <alignment vertical="center"/>
    </xf>
    <xf numFmtId="0" fontId="222" fillId="0" borderId="0" xfId="0" applyFont="1" applyFill="1" applyAlignment="1">
      <alignment horizontal="left" vertical="center"/>
    </xf>
    <xf numFmtId="0" fontId="222" fillId="0" borderId="0" xfId="0" applyFont="1" applyFill="1" applyAlignment="1">
      <alignment horizontal="left" vertical="center" wrapText="1"/>
    </xf>
    <xf numFmtId="175" fontId="230" fillId="0" borderId="0" xfId="0" applyNumberFormat="1" applyFont="1" applyFill="1" applyBorder="1" applyAlignment="1">
      <alignment vertical="center"/>
    </xf>
    <xf numFmtId="49" fontId="222" fillId="0" borderId="0" xfId="0" applyNumberFormat="1" applyFont="1" applyFill="1" applyBorder="1" applyAlignment="1">
      <alignment vertical="center"/>
    </xf>
    <xf numFmtId="169" fontId="222" fillId="0" borderId="0" xfId="1" applyNumberFormat="1" applyFont="1" applyFill="1" applyAlignment="1">
      <alignment vertical="center"/>
    </xf>
    <xf numFmtId="10" fontId="222" fillId="0" borderId="0" xfId="2" applyNumberFormat="1" applyFont="1" applyFill="1" applyAlignment="1">
      <alignment vertical="center"/>
    </xf>
    <xf numFmtId="172" fontId="222" fillId="0" borderId="0" xfId="0" applyNumberFormat="1" applyFont="1" applyFill="1" applyAlignment="1">
      <alignment vertical="center"/>
    </xf>
    <xf numFmtId="0" fontId="222" fillId="0" borderId="0" xfId="0" applyFont="1" applyFill="1" applyAlignment="1">
      <alignment vertical="center"/>
    </xf>
    <xf numFmtId="168" fontId="222" fillId="0" borderId="0" xfId="1" applyFont="1" applyFill="1" applyBorder="1" applyAlignment="1">
      <alignment horizontal="right" vertical="center" wrapText="1"/>
    </xf>
    <xf numFmtId="179" fontId="222" fillId="0" borderId="0" xfId="0" applyNumberFormat="1" applyFont="1" applyFill="1" applyBorder="1" applyAlignment="1">
      <alignment vertical="center"/>
    </xf>
    <xf numFmtId="0" fontId="222" fillId="0" borderId="0" xfId="0" applyFont="1" applyFill="1" applyBorder="1" applyAlignment="1">
      <alignment vertical="center"/>
    </xf>
    <xf numFmtId="168" fontId="222" fillId="0" borderId="0" xfId="1" applyFont="1" applyFill="1" applyAlignment="1">
      <alignment vertical="center"/>
    </xf>
    <xf numFmtId="168" fontId="222" fillId="0" borderId="0" xfId="1" applyFont="1" applyFill="1" applyBorder="1" applyAlignment="1">
      <alignment vertical="center"/>
    </xf>
    <xf numFmtId="168" fontId="222" fillId="0" borderId="0" xfId="0" applyNumberFormat="1" applyFont="1" applyFill="1" applyAlignment="1">
      <alignment vertical="center"/>
    </xf>
    <xf numFmtId="0" fontId="230" fillId="0" borderId="0" xfId="0" applyFont="1" applyFill="1" applyBorder="1" applyAlignment="1">
      <alignment vertical="center"/>
    </xf>
    <xf numFmtId="4" fontId="222" fillId="0" borderId="0" xfId="0" applyNumberFormat="1" applyFont="1" applyFill="1" applyAlignment="1">
      <alignment vertical="center"/>
    </xf>
    <xf numFmtId="49" fontId="230" fillId="0" borderId="0" xfId="0" applyNumberFormat="1" applyFont="1" applyFill="1" applyAlignment="1">
      <alignment vertical="center"/>
    </xf>
    <xf numFmtId="0" fontId="230" fillId="0" borderId="0" xfId="0" applyFont="1" applyFill="1" applyAlignment="1">
      <alignment vertical="center"/>
    </xf>
    <xf numFmtId="4" fontId="222" fillId="0" borderId="0" xfId="0" applyNumberFormat="1" applyFont="1" applyFill="1" applyBorder="1" applyAlignment="1">
      <alignment vertical="center"/>
    </xf>
    <xf numFmtId="49" fontId="222" fillId="0" borderId="0" xfId="0" applyNumberFormat="1" applyFont="1" applyFill="1" applyAlignment="1">
      <alignment vertical="center"/>
    </xf>
    <xf numFmtId="0" fontId="222" fillId="0" borderId="0" xfId="0" applyFont="1" applyFill="1" applyAlignment="1">
      <alignment horizontal="center" vertical="center"/>
    </xf>
    <xf numFmtId="169" fontId="222" fillId="0" borderId="0" xfId="1" applyNumberFormat="1" applyFont="1" applyFill="1" applyBorder="1" applyAlignment="1">
      <alignment vertical="center"/>
    </xf>
    <xf numFmtId="0" fontId="222" fillId="0" borderId="0" xfId="0" applyFont="1" applyFill="1" applyBorder="1" applyAlignment="1">
      <alignment vertical="center" wrapText="1"/>
    </xf>
    <xf numFmtId="0" fontId="230" fillId="0" borderId="0" xfId="0" applyFont="1" applyFill="1" applyAlignment="1">
      <alignment horizontal="center" vertical="center"/>
    </xf>
    <xf numFmtId="4" fontId="222" fillId="0" borderId="0" xfId="0" applyNumberFormat="1" applyFont="1" applyFill="1" applyBorder="1" applyAlignment="1">
      <alignment horizontal="center" vertical="center"/>
    </xf>
    <xf numFmtId="176" fontId="222" fillId="0" borderId="0" xfId="0" applyNumberFormat="1" applyFont="1" applyFill="1" applyAlignment="1">
      <alignment horizontal="left" vertical="center"/>
    </xf>
    <xf numFmtId="3" fontId="230" fillId="0" borderId="0" xfId="1" applyNumberFormat="1" applyFont="1" applyFill="1" applyBorder="1" applyAlignment="1">
      <alignment horizontal="left" vertical="center" wrapText="1"/>
    </xf>
    <xf numFmtId="0" fontId="230" fillId="0" borderId="1" xfId="0" applyFont="1" applyFill="1" applyBorder="1" applyAlignment="1">
      <alignment horizontal="centerContinuous" vertical="center"/>
    </xf>
    <xf numFmtId="49" fontId="222" fillId="0" borderId="0" xfId="0" applyNumberFormat="1" applyFont="1" applyFill="1" applyBorder="1" applyAlignment="1">
      <alignment horizontal="center" vertical="center" wrapText="1"/>
    </xf>
    <xf numFmtId="0" fontId="222" fillId="0" borderId="0" xfId="0" applyFont="1" applyFill="1" applyBorder="1" applyAlignment="1">
      <alignment horizontal="left" vertical="center" wrapText="1"/>
    </xf>
    <xf numFmtId="0" fontId="222" fillId="0" borderId="0" xfId="0" applyFont="1" applyFill="1" applyBorder="1" applyAlignment="1">
      <alignment horizontal="center" vertical="center" wrapText="1"/>
    </xf>
    <xf numFmtId="177" fontId="222" fillId="0" borderId="0" xfId="0" applyNumberFormat="1" applyFont="1" applyFill="1" applyBorder="1" applyAlignment="1">
      <alignment horizontal="center" vertical="center"/>
    </xf>
    <xf numFmtId="0" fontId="222" fillId="0" borderId="0" xfId="0" applyFont="1" applyFill="1" applyAlignment="1">
      <alignment horizontal="center" vertical="center" wrapText="1"/>
    </xf>
    <xf numFmtId="49" fontId="222" fillId="0" borderId="0" xfId="0" applyNumberFormat="1" applyFont="1" applyFill="1" applyAlignment="1">
      <alignment horizontal="center" vertical="center" wrapText="1"/>
    </xf>
    <xf numFmtId="0" fontId="222" fillId="0" borderId="0" xfId="0" applyFont="1" applyFill="1" applyBorder="1" applyAlignment="1">
      <alignment horizontal="center" vertical="center"/>
    </xf>
    <xf numFmtId="0" fontId="222" fillId="0" borderId="0" xfId="0" applyFont="1" applyFill="1" applyAlignment="1">
      <alignment vertical="center" wrapText="1"/>
    </xf>
    <xf numFmtId="177" fontId="230" fillId="0" borderId="1" xfId="0" applyNumberFormat="1" applyFont="1" applyFill="1" applyBorder="1" applyAlignment="1">
      <alignment horizontal="centerContinuous" vertical="center"/>
    </xf>
    <xf numFmtId="172" fontId="222" fillId="0" borderId="0" xfId="0" applyNumberFormat="1" applyFont="1" applyFill="1" applyBorder="1" applyAlignment="1">
      <alignment vertical="center"/>
    </xf>
    <xf numFmtId="0" fontId="222" fillId="0" borderId="0" xfId="0" applyFont="1"/>
    <xf numFmtId="195" fontId="222" fillId="0" borderId="0" xfId="7" applyNumberFormat="1" applyFont="1" applyFill="1" applyAlignment="1">
      <alignment vertical="center" wrapText="1"/>
    </xf>
    <xf numFmtId="49" fontId="222" fillId="0" borderId="0" xfId="0" applyNumberFormat="1" applyFont="1" applyFill="1" applyAlignment="1">
      <alignment vertical="center" wrapText="1"/>
    </xf>
    <xf numFmtId="172" fontId="222" fillId="0" borderId="0" xfId="0" applyNumberFormat="1" applyFont="1" applyFill="1" applyBorder="1" applyAlignment="1">
      <alignment horizontal="center" vertical="center" wrapText="1"/>
    </xf>
    <xf numFmtId="176" fontId="222" fillId="0" borderId="0" xfId="0" applyNumberFormat="1" applyFont="1" applyFill="1" applyAlignment="1">
      <alignment horizontal="center" vertical="center" wrapText="1"/>
    </xf>
    <xf numFmtId="168" fontId="222" fillId="0" borderId="0" xfId="1" applyFont="1" applyFill="1" applyAlignment="1">
      <alignment horizontal="center" vertical="center" wrapText="1"/>
    </xf>
    <xf numFmtId="172" fontId="222" fillId="0" borderId="0" xfId="0" applyNumberFormat="1" applyFont="1" applyFill="1" applyBorder="1" applyAlignment="1">
      <alignment horizontal="center" vertical="center"/>
    </xf>
    <xf numFmtId="169" fontId="222" fillId="0" borderId="0" xfId="1" applyNumberFormat="1" applyFont="1" applyFill="1" applyAlignment="1">
      <alignment horizontal="center" vertical="center" wrapText="1"/>
    </xf>
    <xf numFmtId="49" fontId="222" fillId="0" borderId="0" xfId="0" applyNumberFormat="1" applyFont="1" applyFill="1" applyAlignment="1">
      <alignment horizontal="center" vertical="center"/>
    </xf>
    <xf numFmtId="167" fontId="222" fillId="0" borderId="0" xfId="0" applyNumberFormat="1" applyFont="1" applyFill="1" applyBorder="1" applyAlignment="1">
      <alignment horizontal="center" vertical="center"/>
    </xf>
    <xf numFmtId="0" fontId="230" fillId="0" borderId="0" xfId="0" applyFont="1" applyFill="1" applyBorder="1" applyAlignment="1">
      <alignment horizontal="center" vertical="center" wrapText="1"/>
    </xf>
    <xf numFmtId="0" fontId="255" fillId="0" borderId="0" xfId="6" applyFont="1" applyFill="1" applyBorder="1" applyAlignment="1">
      <alignment vertical="center" wrapText="1"/>
    </xf>
    <xf numFmtId="4" fontId="230" fillId="0" borderId="0" xfId="0" applyNumberFormat="1" applyFont="1" applyFill="1" applyAlignment="1">
      <alignment vertical="center"/>
    </xf>
    <xf numFmtId="4" fontId="222" fillId="0" borderId="0" xfId="0" applyNumberFormat="1" applyFont="1" applyFill="1" applyAlignment="1">
      <alignment vertical="center" wrapText="1"/>
    </xf>
    <xf numFmtId="0" fontId="222" fillId="0" borderId="0" xfId="0" applyFont="1" applyProtection="1">
      <protection hidden="1"/>
    </xf>
    <xf numFmtId="0" fontId="222" fillId="0" borderId="33" xfId="0" applyFont="1" applyBorder="1"/>
    <xf numFmtId="172" fontId="222" fillId="0" borderId="0" xfId="28" applyNumberFormat="1" applyFont="1" applyFill="1" applyBorder="1" applyAlignment="1">
      <alignment horizontal="center" vertical="center" wrapText="1"/>
    </xf>
    <xf numFmtId="199" fontId="222" fillId="0" borderId="0" xfId="1" applyNumberFormat="1" applyFont="1" applyFill="1" applyAlignment="1">
      <alignment vertical="center"/>
    </xf>
    <xf numFmtId="195" fontId="222" fillId="0" borderId="0" xfId="0" applyNumberFormat="1" applyFont="1" applyFill="1" applyAlignment="1">
      <alignment horizontal="center" vertical="center"/>
    </xf>
    <xf numFmtId="198" fontId="222" fillId="0" borderId="0" xfId="0" applyNumberFormat="1" applyFont="1" applyFill="1" applyAlignment="1">
      <alignment vertical="center"/>
    </xf>
    <xf numFmtId="168" fontId="222" fillId="0" borderId="0" xfId="1" applyFont="1" applyFill="1" applyAlignment="1">
      <alignment horizontal="centerContinuous" vertical="center"/>
    </xf>
    <xf numFmtId="192" fontId="222" fillId="0" borderId="0" xfId="1" applyNumberFormat="1" applyFont="1" applyFill="1" applyAlignment="1">
      <alignment vertical="center"/>
    </xf>
    <xf numFmtId="173" fontId="222" fillId="0" borderId="0" xfId="2" applyNumberFormat="1" applyFont="1" applyFill="1" applyAlignment="1">
      <alignment horizontal="left" vertical="center"/>
    </xf>
    <xf numFmtId="195" fontId="222" fillId="0" borderId="0" xfId="0" applyNumberFormat="1" applyFont="1" applyFill="1" applyAlignment="1">
      <alignment horizontal="left" vertical="center"/>
    </xf>
    <xf numFmtId="0" fontId="222" fillId="0" borderId="0" xfId="6" applyFont="1" applyFill="1" applyBorder="1" applyAlignment="1">
      <alignment vertical="center"/>
    </xf>
    <xf numFmtId="9" fontId="222" fillId="0" borderId="0" xfId="2" applyNumberFormat="1" applyFont="1" applyFill="1" applyAlignment="1">
      <alignment vertical="center"/>
    </xf>
    <xf numFmtId="3" fontId="222" fillId="0" borderId="0" xfId="6" applyNumberFormat="1" applyFont="1" applyFill="1" applyAlignment="1">
      <alignment horizontal="left" vertical="center"/>
    </xf>
    <xf numFmtId="9" fontId="222" fillId="0" borderId="0" xfId="2" applyFont="1" applyFill="1" applyAlignment="1">
      <alignment vertical="center"/>
    </xf>
    <xf numFmtId="176" fontId="222" fillId="0" borderId="0" xfId="0" applyNumberFormat="1" applyFont="1" applyFill="1" applyAlignment="1">
      <alignment vertical="center"/>
    </xf>
    <xf numFmtId="0" fontId="222" fillId="0" borderId="0" xfId="0" applyFont="1" applyFill="1" applyBorder="1" applyAlignment="1">
      <alignment horizontal="left" vertical="center"/>
    </xf>
    <xf numFmtId="3" fontId="222" fillId="0" borderId="0" xfId="0" applyNumberFormat="1" applyFont="1" applyFill="1" applyAlignment="1">
      <alignment horizontal="left" vertical="center"/>
    </xf>
    <xf numFmtId="2" fontId="222" fillId="0" borderId="0" xfId="0" applyNumberFormat="1" applyFont="1" applyFill="1" applyAlignment="1">
      <alignment vertical="center"/>
    </xf>
    <xf numFmtId="179" fontId="222" fillId="0" borderId="1" xfId="0" applyNumberFormat="1" applyFont="1" applyFill="1" applyBorder="1" applyAlignment="1">
      <alignment horizontal="center" vertical="center" wrapText="1"/>
    </xf>
    <xf numFmtId="168" fontId="222" fillId="0" borderId="0" xfId="1" applyFont="1" applyFill="1" applyAlignment="1">
      <alignment vertical="center" wrapText="1"/>
    </xf>
    <xf numFmtId="1" fontId="222" fillId="0" borderId="0" xfId="0" applyNumberFormat="1" applyFont="1" applyFill="1" applyAlignment="1">
      <alignment vertical="center"/>
    </xf>
    <xf numFmtId="179" fontId="222" fillId="0" borderId="0" xfId="0" applyNumberFormat="1" applyFont="1" applyFill="1" applyAlignment="1">
      <alignment vertical="center"/>
    </xf>
    <xf numFmtId="0" fontId="230" fillId="0" borderId="0" xfId="0" applyFont="1" applyFill="1" applyBorder="1" applyAlignment="1">
      <alignment horizontal="right" vertical="center"/>
    </xf>
    <xf numFmtId="168" fontId="230" fillId="0" borderId="0" xfId="1" applyFont="1" applyFill="1" applyBorder="1" applyAlignment="1">
      <alignment vertical="center"/>
    </xf>
    <xf numFmtId="168" fontId="222" fillId="0" borderId="0" xfId="0" applyNumberFormat="1" applyFont="1" applyFill="1" applyAlignment="1">
      <alignment horizontal="center" vertical="center"/>
    </xf>
    <xf numFmtId="168" fontId="222" fillId="0" borderId="0" xfId="0" applyNumberFormat="1" applyFont="1" applyFill="1" applyAlignment="1">
      <alignment horizontal="left" vertical="center"/>
    </xf>
    <xf numFmtId="2" fontId="222" fillId="0" borderId="0" xfId="0" applyNumberFormat="1" applyFont="1" applyFill="1" applyAlignment="1">
      <alignment horizontal="left" vertical="center" indent="3"/>
    </xf>
    <xf numFmtId="169" fontId="222" fillId="0" borderId="0" xfId="1" applyNumberFormat="1" applyFont="1" applyFill="1" applyAlignment="1">
      <alignment horizontal="center" vertical="center"/>
    </xf>
    <xf numFmtId="180" fontId="222" fillId="0" borderId="0" xfId="0" applyNumberFormat="1" applyFont="1" applyFill="1" applyAlignment="1">
      <alignment vertical="center"/>
    </xf>
    <xf numFmtId="176" fontId="222" fillId="0" borderId="0" xfId="0" applyNumberFormat="1" applyFont="1" applyFill="1" applyBorder="1" applyAlignment="1">
      <alignment vertical="center"/>
    </xf>
    <xf numFmtId="168" fontId="222" fillId="0" borderId="0" xfId="0" applyNumberFormat="1" applyFont="1" applyFill="1" applyBorder="1" applyAlignment="1">
      <alignment vertical="center"/>
    </xf>
    <xf numFmtId="167" fontId="222" fillId="0" borderId="0" xfId="0" applyNumberFormat="1" applyFont="1" applyFill="1" applyAlignment="1">
      <alignment horizontal="center" vertical="center" wrapText="1"/>
    </xf>
    <xf numFmtId="172" fontId="230" fillId="0" borderId="0" xfId="0" applyNumberFormat="1" applyFont="1" applyFill="1" applyBorder="1" applyAlignment="1">
      <alignment horizontal="center" vertical="center" wrapText="1"/>
    </xf>
    <xf numFmtId="167" fontId="222" fillId="0" borderId="0" xfId="0" applyNumberFormat="1" applyFont="1" applyFill="1" applyBorder="1" applyAlignment="1">
      <alignment horizontal="center" vertical="center" wrapText="1"/>
    </xf>
    <xf numFmtId="175" fontId="230" fillId="0" borderId="0" xfId="0" applyNumberFormat="1" applyFont="1" applyFill="1" applyBorder="1" applyAlignment="1">
      <alignment horizontal="center" vertical="center" wrapText="1"/>
    </xf>
    <xf numFmtId="175" fontId="230" fillId="0" borderId="0" xfId="0" applyNumberFormat="1" applyFont="1" applyFill="1" applyBorder="1" applyAlignment="1">
      <alignment horizontal="left" vertical="center"/>
    </xf>
    <xf numFmtId="178" fontId="230" fillId="0" borderId="0" xfId="0" applyNumberFormat="1" applyFont="1" applyFill="1" applyBorder="1" applyAlignment="1">
      <alignment horizontal="left" vertical="center"/>
    </xf>
    <xf numFmtId="178" fontId="230" fillId="0" borderId="0" xfId="0" applyNumberFormat="1" applyFont="1" applyFill="1" applyBorder="1" applyAlignment="1">
      <alignment vertical="center"/>
    </xf>
    <xf numFmtId="166" fontId="230" fillId="0" borderId="0" xfId="0" applyNumberFormat="1" applyFont="1" applyFill="1" applyBorder="1" applyAlignment="1">
      <alignment vertical="center"/>
    </xf>
    <xf numFmtId="166" fontId="230" fillId="0" borderId="0" xfId="0" applyNumberFormat="1" applyFont="1" applyFill="1" applyBorder="1" applyAlignment="1">
      <alignment horizontal="left" vertical="center"/>
    </xf>
    <xf numFmtId="173" fontId="222" fillId="0" borderId="0" xfId="0" applyNumberFormat="1" applyFont="1" applyFill="1" applyBorder="1" applyAlignment="1">
      <alignment vertical="center" wrapText="1"/>
    </xf>
    <xf numFmtId="4" fontId="222" fillId="0" borderId="0" xfId="0" applyNumberFormat="1" applyFont="1" applyFill="1" applyBorder="1" applyAlignment="1">
      <alignment vertical="center" wrapText="1"/>
    </xf>
    <xf numFmtId="4" fontId="222" fillId="0" borderId="0" xfId="7" applyNumberFormat="1" applyFont="1" applyFill="1" applyBorder="1" applyAlignment="1">
      <alignment vertical="center" wrapText="1"/>
    </xf>
    <xf numFmtId="173" fontId="230" fillId="0" borderId="0" xfId="0" applyNumberFormat="1" applyFont="1" applyFill="1" applyBorder="1" applyAlignment="1">
      <alignment vertical="center"/>
    </xf>
    <xf numFmtId="4" fontId="230" fillId="0" borderId="0" xfId="0" applyNumberFormat="1" applyFont="1" applyFill="1" applyBorder="1" applyAlignment="1">
      <alignment vertical="center"/>
    </xf>
    <xf numFmtId="4" fontId="230" fillId="0" borderId="0" xfId="7" applyNumberFormat="1" applyFont="1" applyFill="1" applyBorder="1" applyAlignment="1">
      <alignment vertical="center"/>
    </xf>
    <xf numFmtId="0" fontId="230" fillId="0" borderId="0" xfId="0" applyFont="1" applyFill="1" applyBorder="1" applyAlignment="1">
      <alignment horizontal="center" vertical="center"/>
    </xf>
    <xf numFmtId="0" fontId="230" fillId="0" borderId="0" xfId="0" applyFont="1" applyFill="1" applyAlignment="1">
      <alignment horizontal="left" vertical="center"/>
    </xf>
    <xf numFmtId="0" fontId="230" fillId="0" borderId="1" xfId="35074" applyFont="1" applyFill="1" applyBorder="1" applyAlignment="1">
      <alignment vertical="center"/>
    </xf>
    <xf numFmtId="0" fontId="222" fillId="0" borderId="1" xfId="35074" applyFont="1" applyFill="1" applyBorder="1" applyAlignment="1">
      <alignment vertical="center"/>
    </xf>
    <xf numFmtId="0" fontId="222" fillId="0" borderId="0" xfId="35068" applyFont="1" applyFill="1" applyBorder="1" applyAlignment="1">
      <alignment horizontal="center"/>
    </xf>
    <xf numFmtId="0" fontId="222" fillId="0" borderId="0" xfId="35068" applyFont="1" applyFill="1" applyBorder="1" applyAlignment="1">
      <alignment horizontal="right" wrapText="1"/>
    </xf>
    <xf numFmtId="0" fontId="222" fillId="0" borderId="0" xfId="35076" applyFont="1" applyFill="1"/>
    <xf numFmtId="168" fontId="222" fillId="0" borderId="0" xfId="35077" applyFont="1" applyFill="1"/>
    <xf numFmtId="0" fontId="222" fillId="0" borderId="0" xfId="35076" applyFont="1" applyFill="1" applyAlignment="1">
      <alignment horizontal="center"/>
    </xf>
    <xf numFmtId="0" fontId="222" fillId="0" borderId="0" xfId="35079" applyFont="1" applyFill="1" applyBorder="1" applyAlignment="1">
      <alignment vertical="center" wrapText="1"/>
    </xf>
    <xf numFmtId="0" fontId="222" fillId="0" borderId="0" xfId="35079" applyFont="1" applyFill="1" applyBorder="1" applyAlignment="1">
      <alignment horizontal="right" vertical="center" wrapText="1"/>
    </xf>
    <xf numFmtId="0" fontId="222" fillId="0" borderId="0" xfId="35080" applyFont="1" applyFill="1" applyBorder="1" applyAlignment="1">
      <alignment horizontal="center" vertical="center" wrapText="1"/>
    </xf>
    <xf numFmtId="167" fontId="222" fillId="0" borderId="0" xfId="35080" applyNumberFormat="1" applyFont="1" applyFill="1" applyAlignment="1">
      <alignment vertical="center"/>
    </xf>
    <xf numFmtId="179" fontId="222" fillId="0" borderId="0" xfId="35080" applyNumberFormat="1" applyFont="1" applyFill="1" applyBorder="1" applyAlignment="1">
      <alignment vertical="center"/>
    </xf>
    <xf numFmtId="196" fontId="222" fillId="0" borderId="0" xfId="35080" applyNumberFormat="1" applyFont="1" applyFill="1" applyAlignment="1">
      <alignment vertical="center"/>
    </xf>
    <xf numFmtId="167" fontId="222" fillId="0" borderId="0" xfId="35080" applyNumberFormat="1" applyFont="1" applyFill="1" applyAlignment="1">
      <alignment horizontal="center" vertical="center" wrapText="1"/>
    </xf>
    <xf numFmtId="179" fontId="222" fillId="0" borderId="0" xfId="35080" applyNumberFormat="1" applyFont="1" applyFill="1" applyBorder="1" applyAlignment="1">
      <alignment horizontal="center" vertical="center" wrapText="1"/>
    </xf>
    <xf numFmtId="196" fontId="222" fillId="0" borderId="0" xfId="35080" applyNumberFormat="1" applyFont="1" applyFill="1" applyAlignment="1">
      <alignment horizontal="center" vertical="center" wrapText="1"/>
    </xf>
    <xf numFmtId="196" fontId="222" fillId="0" borderId="0" xfId="35080" applyNumberFormat="1" applyFont="1" applyFill="1" applyBorder="1" applyAlignment="1">
      <alignment horizontal="center" vertical="center" wrapText="1"/>
    </xf>
    <xf numFmtId="167" fontId="222" fillId="0" borderId="0" xfId="35080" applyNumberFormat="1" applyFont="1" applyFill="1" applyBorder="1" applyAlignment="1">
      <alignment horizontal="center" vertical="center" wrapText="1"/>
    </xf>
    <xf numFmtId="175" fontId="230" fillId="0" borderId="31" xfId="0" applyNumberFormat="1" applyFont="1" applyFill="1" applyBorder="1" applyAlignment="1">
      <alignment horizontal="center" vertical="center" wrapText="1"/>
    </xf>
    <xf numFmtId="199" fontId="222" fillId="0" borderId="0" xfId="1" applyNumberFormat="1" applyFont="1" applyFill="1" applyAlignment="1">
      <alignment horizontal="center" vertical="center" wrapText="1"/>
    </xf>
    <xf numFmtId="0" fontId="112" fillId="0" borderId="0" xfId="35092" applyFill="1" applyAlignment="1">
      <alignment vertical="center"/>
    </xf>
    <xf numFmtId="167" fontId="223" fillId="0" borderId="0" xfId="35092" applyNumberFormat="1" applyFont="1" applyFill="1" applyAlignment="1">
      <alignment vertical="center"/>
    </xf>
    <xf numFmtId="0" fontId="223" fillId="0" borderId="0" xfId="35092" applyFont="1" applyFill="1" applyAlignment="1">
      <alignment vertical="center"/>
    </xf>
    <xf numFmtId="179" fontId="223" fillId="0" borderId="0" xfId="35092" applyNumberFormat="1" applyFont="1" applyFill="1" applyBorder="1" applyAlignment="1">
      <alignment vertical="center"/>
    </xf>
    <xf numFmtId="196" fontId="223" fillId="0" borderId="0" xfId="35092" applyNumberFormat="1" applyFont="1" applyFill="1" applyAlignment="1">
      <alignment vertical="center"/>
    </xf>
    <xf numFmtId="172" fontId="112" fillId="0" borderId="0" xfId="35092" applyNumberFormat="1" applyFill="1" applyAlignment="1">
      <alignment vertical="center"/>
    </xf>
    <xf numFmtId="0" fontId="112" fillId="0" borderId="0" xfId="35093"/>
    <xf numFmtId="175" fontId="112" fillId="0" borderId="0" xfId="35093" applyNumberFormat="1" applyAlignment="1">
      <alignment vertical="center"/>
    </xf>
    <xf numFmtId="0" fontId="261" fillId="0" borderId="0" xfId="35093" applyFont="1" applyAlignment="1">
      <alignment vertical="center"/>
    </xf>
    <xf numFmtId="0" fontId="224" fillId="0" borderId="0" xfId="35092" applyFont="1" applyFill="1" applyAlignment="1">
      <alignment vertical="center"/>
    </xf>
    <xf numFmtId="0" fontId="218" fillId="27" borderId="16" xfId="35099" applyFont="1" applyFill="1" applyBorder="1" applyAlignment="1">
      <alignment horizontal="center"/>
    </xf>
    <xf numFmtId="0" fontId="218" fillId="0" borderId="32" xfId="35099" applyFont="1" applyFill="1" applyBorder="1" applyAlignment="1">
      <alignment wrapText="1"/>
    </xf>
    <xf numFmtId="0" fontId="218" fillId="0" borderId="32" xfId="35099" applyFont="1" applyFill="1" applyBorder="1" applyAlignment="1">
      <alignment horizontal="right" wrapText="1"/>
    </xf>
    <xf numFmtId="1" fontId="222" fillId="0" borderId="0" xfId="0" applyNumberFormat="1" applyFont="1" applyFill="1" applyAlignment="1">
      <alignment horizontal="center" vertical="center"/>
    </xf>
    <xf numFmtId="1" fontId="225" fillId="26" borderId="1" xfId="0" applyNumberFormat="1" applyFont="1" applyFill="1" applyBorder="1" applyAlignment="1">
      <alignment horizontal="center" vertical="center" wrapText="1"/>
    </xf>
    <xf numFmtId="200" fontId="225" fillId="26" borderId="1" xfId="0" applyNumberFormat="1" applyFont="1" applyFill="1" applyBorder="1" applyAlignment="1">
      <alignment horizontal="center" vertical="center" wrapText="1"/>
    </xf>
    <xf numFmtId="199" fontId="225" fillId="26" borderId="1" xfId="0" applyNumberFormat="1" applyFont="1" applyFill="1" applyBorder="1" applyAlignment="1">
      <alignment horizontal="center" vertical="center" wrapText="1"/>
    </xf>
    <xf numFmtId="200" fontId="222" fillId="0" borderId="0" xfId="0" applyNumberFormat="1" applyFont="1" applyFill="1" applyAlignment="1">
      <alignment vertical="center"/>
    </xf>
    <xf numFmtId="179" fontId="230" fillId="0" borderId="0" xfId="0" applyNumberFormat="1" applyFont="1" applyFill="1" applyAlignment="1">
      <alignment vertical="center"/>
    </xf>
    <xf numFmtId="195" fontId="222" fillId="0" borderId="0" xfId="0" applyNumberFormat="1" applyFont="1" applyFill="1" applyAlignment="1">
      <alignment vertical="center"/>
    </xf>
    <xf numFmtId="1" fontId="222" fillId="0" borderId="0" xfId="0" applyNumberFormat="1" applyFont="1" applyFill="1" applyAlignment="1">
      <alignment vertical="center" wrapText="1"/>
    </xf>
    <xf numFmtId="9" fontId="222" fillId="0" borderId="0" xfId="2" applyFont="1" applyFill="1" applyAlignment="1">
      <alignment horizontal="center" vertical="center" wrapText="1"/>
    </xf>
    <xf numFmtId="0" fontId="230" fillId="0" borderId="13" xfId="0" applyFont="1" applyFill="1" applyBorder="1" applyAlignment="1">
      <alignment horizontal="justify" vertical="center"/>
    </xf>
    <xf numFmtId="0" fontId="263" fillId="0" borderId="0" xfId="35111" applyFont="1" applyFill="1" applyBorder="1" applyAlignment="1">
      <alignment horizontal="center"/>
    </xf>
    <xf numFmtId="0" fontId="222" fillId="0" borderId="0" xfId="0" applyFont="1" applyBorder="1"/>
    <xf numFmtId="9" fontId="222" fillId="0" borderId="0" xfId="2" applyFont="1" applyFill="1" applyAlignment="1">
      <alignment horizontal="center" vertical="center"/>
    </xf>
    <xf numFmtId="0" fontId="265" fillId="28" borderId="11" xfId="0" applyFont="1" applyFill="1" applyBorder="1"/>
    <xf numFmtId="179" fontId="230" fillId="0" borderId="13" xfId="0" applyNumberFormat="1" applyFont="1" applyFill="1" applyBorder="1" applyAlignment="1">
      <alignment horizontal="center" vertical="center" wrapText="1"/>
    </xf>
    <xf numFmtId="0" fontId="225" fillId="2" borderId="0" xfId="28" applyFont="1" applyFill="1" applyBorder="1" applyAlignment="1">
      <alignment horizontal="center" vertical="center"/>
    </xf>
    <xf numFmtId="168" fontId="225" fillId="2" borderId="0" xfId="17580" applyFont="1" applyFill="1" applyBorder="1" applyAlignment="1">
      <alignment horizontal="center" vertical="center"/>
    </xf>
    <xf numFmtId="0" fontId="230" fillId="0" borderId="0" xfId="28" applyFont="1" applyFill="1" applyBorder="1" applyAlignment="1">
      <alignment horizontal="center" vertical="center" wrapText="1"/>
    </xf>
    <xf numFmtId="168" fontId="230" fillId="0" borderId="0" xfId="17580" applyFont="1" applyFill="1" applyBorder="1" applyAlignment="1">
      <alignment horizontal="center" vertical="center" wrapText="1"/>
    </xf>
    <xf numFmtId="1" fontId="221" fillId="0" borderId="0" xfId="28" applyNumberFormat="1" applyFont="1" applyFill="1" applyBorder="1" applyAlignment="1">
      <alignment horizontal="center" vertical="center" wrapText="1"/>
    </xf>
    <xf numFmtId="164" fontId="221" fillId="0" borderId="0" xfId="28" applyNumberFormat="1" applyFont="1" applyFill="1" applyBorder="1" applyAlignment="1">
      <alignment horizontal="center" vertical="center" wrapText="1"/>
    </xf>
    <xf numFmtId="172" fontId="221" fillId="0" borderId="0" xfId="28" applyNumberFormat="1" applyFont="1" applyFill="1" applyBorder="1" applyAlignment="1">
      <alignment horizontal="center" vertical="center" wrapText="1"/>
    </xf>
    <xf numFmtId="1" fontId="221" fillId="2" borderId="0" xfId="28" applyNumberFormat="1" applyFont="1" applyFill="1" applyBorder="1" applyAlignment="1">
      <alignment horizontal="center" vertical="center" wrapText="1"/>
    </xf>
    <xf numFmtId="200" fontId="221" fillId="2" borderId="0" xfId="28" applyNumberFormat="1" applyFont="1" applyFill="1" applyBorder="1" applyAlignment="1">
      <alignment horizontal="center" vertical="center" wrapText="1"/>
    </xf>
    <xf numFmtId="1" fontId="222" fillId="0" borderId="0" xfId="28" applyNumberFormat="1" applyFont="1" applyFill="1" applyBorder="1" applyAlignment="1">
      <alignment horizontal="center" vertical="center" wrapText="1"/>
    </xf>
    <xf numFmtId="1" fontId="222" fillId="0" borderId="0" xfId="0" applyNumberFormat="1" applyFont="1" applyFill="1" applyAlignment="1">
      <alignment horizontal="center" vertical="center" wrapText="1"/>
    </xf>
    <xf numFmtId="0" fontId="222" fillId="0" borderId="0" xfId="35068" applyFont="1" applyFill="1" applyBorder="1" applyAlignment="1">
      <alignment horizontal="center" wrapText="1"/>
    </xf>
    <xf numFmtId="164" fontId="221" fillId="0" borderId="37" xfId="28" applyNumberFormat="1" applyFont="1" applyFill="1" applyBorder="1" applyAlignment="1">
      <alignment horizontal="center" vertical="center" wrapText="1"/>
    </xf>
    <xf numFmtId="1" fontId="221" fillId="0" borderId="1" xfId="28" applyNumberFormat="1" applyFont="1" applyFill="1" applyBorder="1" applyAlignment="1">
      <alignment horizontal="center" vertical="center" wrapText="1"/>
    </xf>
    <xf numFmtId="164" fontId="221" fillId="0" borderId="1" xfId="28" applyNumberFormat="1" applyFont="1" applyFill="1" applyBorder="1" applyAlignment="1">
      <alignment horizontal="center" vertical="center" wrapText="1"/>
    </xf>
    <xf numFmtId="172" fontId="221" fillId="0" borderId="1" xfId="28" applyNumberFormat="1" applyFont="1" applyFill="1" applyBorder="1" applyAlignment="1">
      <alignment horizontal="center" vertical="center" wrapText="1"/>
    </xf>
    <xf numFmtId="40" fontId="222" fillId="0" borderId="0" xfId="4449" applyNumberFormat="1" applyFont="1" applyFill="1" applyBorder="1" applyAlignment="1">
      <alignment horizontal="center"/>
    </xf>
    <xf numFmtId="179" fontId="230" fillId="0" borderId="0" xfId="0" applyNumberFormat="1" applyFont="1" applyFill="1" applyBorder="1" applyAlignment="1">
      <alignment horizontal="center" vertical="center" wrapText="1"/>
    </xf>
    <xf numFmtId="203" fontId="222" fillId="0" borderId="0" xfId="0" applyNumberFormat="1" applyFont="1" applyFill="1" applyAlignment="1">
      <alignment vertical="center"/>
    </xf>
    <xf numFmtId="49" fontId="230" fillId="0" borderId="0" xfId="0" applyNumberFormat="1" applyFont="1" applyFill="1" applyBorder="1" applyAlignment="1">
      <alignment horizontal="center" vertical="center" wrapText="1"/>
    </xf>
    <xf numFmtId="0" fontId="230" fillId="0" borderId="0" xfId="79" applyFont="1" applyFill="1" applyBorder="1" applyAlignment="1">
      <alignment horizontal="center" vertical="center" wrapText="1"/>
    </xf>
    <xf numFmtId="168" fontId="230" fillId="0" borderId="0" xfId="0" applyNumberFormat="1" applyFont="1" applyFill="1" applyBorder="1" applyAlignment="1">
      <alignment horizontal="center" vertical="center"/>
    </xf>
    <xf numFmtId="2" fontId="230" fillId="0" borderId="0" xfId="0" applyNumberFormat="1" applyFont="1" applyFill="1" applyBorder="1" applyAlignment="1">
      <alignment horizontal="center" vertical="center"/>
    </xf>
    <xf numFmtId="3" fontId="225" fillId="26" borderId="1" xfId="0" applyNumberFormat="1" applyFont="1" applyFill="1" applyBorder="1" applyAlignment="1">
      <alignment horizontal="center" vertical="center" wrapText="1"/>
    </xf>
    <xf numFmtId="204" fontId="222" fillId="0" borderId="1" xfId="0" applyNumberFormat="1" applyFont="1" applyFill="1" applyBorder="1" applyAlignment="1">
      <alignment horizontal="center" vertical="center" wrapText="1"/>
    </xf>
    <xf numFmtId="0" fontId="230" fillId="0" borderId="1" xfId="0" applyFont="1" applyFill="1" applyBorder="1" applyAlignment="1">
      <alignment horizontal="center" vertical="center" wrapText="1"/>
    </xf>
    <xf numFmtId="0" fontId="230" fillId="0" borderId="3" xfId="0" applyFont="1" applyFill="1" applyBorder="1" applyAlignment="1">
      <alignment horizontal="center" vertical="center" wrapText="1"/>
    </xf>
    <xf numFmtId="177" fontId="230" fillId="0" borderId="15" xfId="0" applyNumberFormat="1" applyFont="1" applyFill="1" applyBorder="1" applyAlignment="1">
      <alignment horizontal="center" vertical="center"/>
    </xf>
    <xf numFmtId="179" fontId="223" fillId="0" borderId="0" xfId="35092" applyNumberFormat="1" applyFont="1" applyFill="1" applyBorder="1" applyAlignment="1">
      <alignment horizontal="center" vertical="center"/>
    </xf>
    <xf numFmtId="164" fontId="221" fillId="0" borderId="45" xfId="28" applyNumberFormat="1" applyFont="1" applyFill="1" applyBorder="1" applyAlignment="1">
      <alignment horizontal="center" vertical="center" wrapText="1"/>
    </xf>
    <xf numFmtId="0" fontId="230" fillId="0" borderId="1" xfId="0" applyFont="1" applyFill="1" applyBorder="1" applyAlignment="1">
      <alignment horizontal="center" vertical="center" wrapText="1"/>
    </xf>
    <xf numFmtId="168" fontId="216" fillId="0" borderId="0" xfId="1" applyFont="1" applyFill="1" applyAlignment="1">
      <alignment horizontal="center" vertical="center" wrapText="1"/>
    </xf>
    <xf numFmtId="0" fontId="230" fillId="0" borderId="1" xfId="0" applyFont="1" applyFill="1" applyBorder="1" applyAlignment="1">
      <alignment horizontal="center" vertical="center"/>
    </xf>
    <xf numFmtId="49" fontId="257" fillId="0" borderId="0" xfId="0" applyNumberFormat="1" applyFont="1" applyFill="1" applyAlignment="1">
      <alignment vertical="center" wrapText="1"/>
    </xf>
    <xf numFmtId="190" fontId="216" fillId="0" borderId="0" xfId="0" applyNumberFormat="1" applyFont="1" applyFill="1" applyBorder="1" applyAlignment="1">
      <alignment vertical="center"/>
    </xf>
    <xf numFmtId="0" fontId="216" fillId="0" borderId="0" xfId="0" applyFont="1" applyFill="1" applyAlignment="1">
      <alignment vertical="center"/>
    </xf>
    <xf numFmtId="4" fontId="216" fillId="0" borderId="0" xfId="0" applyNumberFormat="1" applyFont="1" applyFill="1" applyAlignment="1">
      <alignment vertical="center"/>
    </xf>
    <xf numFmtId="0" fontId="216" fillId="0" borderId="0" xfId="0" applyFont="1" applyFill="1" applyBorder="1" applyAlignment="1">
      <alignment horizontal="center" vertical="center"/>
    </xf>
    <xf numFmtId="0" fontId="216" fillId="0" borderId="0" xfId="14" applyFont="1" applyFill="1" applyBorder="1" applyAlignment="1">
      <alignment horizontal="right" vertical="center" wrapText="1"/>
    </xf>
    <xf numFmtId="0" fontId="216" fillId="0" borderId="0" xfId="0" applyFont="1" applyFill="1" applyAlignment="1">
      <alignment horizontal="center" vertical="center"/>
    </xf>
    <xf numFmtId="0" fontId="216" fillId="0" borderId="0" xfId="0" applyFont="1" applyFill="1" applyBorder="1" applyAlignment="1">
      <alignment vertical="center"/>
    </xf>
    <xf numFmtId="49" fontId="257" fillId="0" borderId="12" xfId="0" applyNumberFormat="1" applyFont="1" applyFill="1" applyBorder="1" applyAlignment="1">
      <alignment horizontal="center" vertical="center" wrapText="1"/>
    </xf>
    <xf numFmtId="49" fontId="257" fillId="0" borderId="0" xfId="0" applyNumberFormat="1" applyFont="1" applyFill="1" applyAlignment="1" applyProtection="1">
      <alignment vertical="center" wrapText="1"/>
      <protection hidden="1"/>
    </xf>
    <xf numFmtId="0" fontId="216" fillId="0" borderId="0" xfId="0" applyFont="1"/>
    <xf numFmtId="49" fontId="257" fillId="0" borderId="33" xfId="0" applyNumberFormat="1" applyFont="1" applyFill="1" applyBorder="1" applyAlignment="1">
      <alignment horizontal="center" vertical="center" wrapText="1"/>
    </xf>
    <xf numFmtId="0" fontId="216" fillId="0" borderId="33" xfId="0" applyFont="1" applyBorder="1"/>
    <xf numFmtId="0" fontId="216" fillId="0" borderId="0" xfId="0" applyFont="1" applyProtection="1">
      <protection hidden="1"/>
    </xf>
    <xf numFmtId="49" fontId="257" fillId="0" borderId="11" xfId="0" applyNumberFormat="1" applyFont="1" applyFill="1" applyBorder="1" applyAlignment="1">
      <alignment horizontal="center" vertical="center" wrapText="1"/>
    </xf>
    <xf numFmtId="9" fontId="222" fillId="0" borderId="0" xfId="2" applyFont="1" applyFill="1" applyAlignment="1">
      <alignment horizontal="left" vertical="center"/>
    </xf>
    <xf numFmtId="0" fontId="255" fillId="0" borderId="0" xfId="6" applyFont="1" applyFill="1" applyBorder="1" applyAlignment="1">
      <alignment horizontal="left" vertical="center" wrapText="1"/>
    </xf>
    <xf numFmtId="0" fontId="216" fillId="0" borderId="0" xfId="0" applyFont="1" applyFill="1" applyAlignment="1">
      <alignment horizontal="center" vertical="center" wrapText="1"/>
    </xf>
    <xf numFmtId="168" fontId="216" fillId="0" borderId="0" xfId="1" applyFont="1" applyFill="1" applyAlignment="1">
      <alignment vertical="center"/>
    </xf>
    <xf numFmtId="170" fontId="216" fillId="0" borderId="0" xfId="0" applyNumberFormat="1" applyFont="1" applyFill="1" applyAlignment="1">
      <alignment vertical="center"/>
    </xf>
    <xf numFmtId="168" fontId="216" fillId="0" borderId="32" xfId="1" applyFont="1" applyFill="1" applyBorder="1" applyAlignment="1">
      <alignment horizontal="right" vertical="center" wrapText="1"/>
    </xf>
    <xf numFmtId="10" fontId="216" fillId="0" borderId="0" xfId="2" applyNumberFormat="1" applyFont="1" applyFill="1" applyAlignment="1">
      <alignment vertical="center"/>
    </xf>
    <xf numFmtId="10" fontId="216" fillId="0" borderId="0" xfId="1" applyNumberFormat="1" applyFont="1" applyFill="1" applyAlignment="1">
      <alignment vertical="center"/>
    </xf>
    <xf numFmtId="0" fontId="216" fillId="0" borderId="28" xfId="0" applyFont="1" applyFill="1" applyBorder="1" applyAlignment="1">
      <alignment vertical="center"/>
    </xf>
    <xf numFmtId="170" fontId="257" fillId="0" borderId="28" xfId="1" applyNumberFormat="1" applyFont="1" applyFill="1" applyBorder="1" applyAlignment="1">
      <alignment vertical="center"/>
    </xf>
    <xf numFmtId="168" fontId="257" fillId="0" borderId="28" xfId="1" applyFont="1" applyFill="1" applyBorder="1" applyAlignment="1">
      <alignment vertical="center"/>
    </xf>
    <xf numFmtId="3" fontId="216" fillId="0" borderId="0" xfId="0" applyNumberFormat="1" applyFont="1" applyFill="1" applyAlignment="1">
      <alignment vertical="center"/>
    </xf>
    <xf numFmtId="194" fontId="216" fillId="0" borderId="0" xfId="79" applyNumberFormat="1" applyFont="1" applyFill="1" applyAlignment="1">
      <alignment horizontal="right" vertical="center"/>
    </xf>
    <xf numFmtId="173" fontId="216" fillId="0" borderId="0" xfId="2" applyNumberFormat="1" applyFont="1" applyFill="1" applyAlignment="1">
      <alignment vertical="center"/>
    </xf>
    <xf numFmtId="173" fontId="216" fillId="0" borderId="0" xfId="1" applyNumberFormat="1" applyFont="1" applyFill="1" applyAlignment="1">
      <alignment vertical="center"/>
    </xf>
    <xf numFmtId="0" fontId="216" fillId="0" borderId="0" xfId="43917" applyFont="1"/>
    <xf numFmtId="37" fontId="216" fillId="0" borderId="0" xfId="43920" applyNumberFormat="1" applyFont="1"/>
    <xf numFmtId="168" fontId="216" fillId="0" borderId="0" xfId="43920" applyFont="1"/>
    <xf numFmtId="9" fontId="216" fillId="0" borderId="0" xfId="2" applyFont="1" applyFill="1" applyAlignment="1">
      <alignment vertical="center"/>
    </xf>
    <xf numFmtId="0" fontId="216" fillId="0" borderId="0" xfId="0" applyFont="1" applyFill="1"/>
    <xf numFmtId="0" fontId="216" fillId="0" borderId="0" xfId="79" applyFont="1" applyFill="1" applyAlignment="1">
      <alignment horizontal="left" vertical="center"/>
    </xf>
    <xf numFmtId="193" fontId="216" fillId="0" borderId="0" xfId="79" applyNumberFormat="1" applyFont="1" applyFill="1" applyAlignment="1">
      <alignment horizontal="right" vertical="center"/>
    </xf>
    <xf numFmtId="4" fontId="216" fillId="0" borderId="0" xfId="79" applyNumberFormat="1" applyFont="1" applyFill="1" applyAlignment="1">
      <alignment horizontal="right" vertical="center"/>
    </xf>
    <xf numFmtId="0" fontId="216" fillId="0" borderId="0" xfId="35073" applyFont="1" applyFill="1" applyBorder="1" applyAlignment="1">
      <alignment horizontal="center" vertical="center"/>
    </xf>
    <xf numFmtId="168" fontId="216" fillId="0" borderId="0" xfId="1" applyFont="1" applyFill="1" applyBorder="1" applyAlignment="1">
      <alignment vertical="center"/>
    </xf>
    <xf numFmtId="172" fontId="216" fillId="0" borderId="0" xfId="0" applyNumberFormat="1" applyFont="1" applyFill="1" applyAlignment="1">
      <alignment vertical="center"/>
    </xf>
    <xf numFmtId="179" fontId="216" fillId="0" borderId="0" xfId="0" applyNumberFormat="1" applyFont="1" applyFill="1" applyBorder="1" applyAlignment="1">
      <alignment vertical="center"/>
    </xf>
    <xf numFmtId="172" fontId="216" fillId="0" borderId="1" xfId="0" applyNumberFormat="1" applyFont="1" applyFill="1" applyBorder="1" applyAlignment="1">
      <alignment vertical="center"/>
    </xf>
    <xf numFmtId="168" fontId="216" fillId="0" borderId="1" xfId="1" applyFont="1" applyFill="1" applyBorder="1" applyAlignment="1">
      <alignment vertical="center"/>
    </xf>
    <xf numFmtId="172" fontId="216" fillId="0" borderId="1" xfId="0" applyNumberFormat="1" applyFont="1" applyFill="1" applyBorder="1" applyAlignment="1">
      <alignment horizontal="center" vertical="center" wrapText="1"/>
    </xf>
    <xf numFmtId="173" fontId="216" fillId="0" borderId="0" xfId="2" applyNumberFormat="1" applyFont="1" applyFill="1" applyAlignment="1">
      <alignment horizontal="center" vertical="center" wrapText="1"/>
    </xf>
    <xf numFmtId="168" fontId="216" fillId="0" borderId="1" xfId="1" applyFont="1" applyFill="1" applyBorder="1" applyAlignment="1">
      <alignment horizontal="center" vertical="center" wrapText="1"/>
    </xf>
    <xf numFmtId="168" fontId="216" fillId="0" borderId="0" xfId="1" applyFont="1" applyFill="1"/>
    <xf numFmtId="0" fontId="216" fillId="0" borderId="0" xfId="4454" applyFont="1" applyFill="1" applyBorder="1" applyAlignment="1">
      <alignment horizontal="center"/>
    </xf>
    <xf numFmtId="0" fontId="278" fillId="2" borderId="0" xfId="28" applyFont="1" applyFill="1" applyBorder="1" applyAlignment="1">
      <alignment horizontal="center" vertical="center" wrapText="1"/>
    </xf>
    <xf numFmtId="0" fontId="265" fillId="2" borderId="0" xfId="28" applyFont="1" applyFill="1" applyBorder="1" applyAlignment="1">
      <alignment horizontal="center" vertical="center"/>
    </xf>
    <xf numFmtId="168" fontId="265" fillId="2" borderId="0" xfId="17580" applyFont="1" applyFill="1" applyBorder="1" applyAlignment="1">
      <alignment horizontal="center" vertical="center"/>
    </xf>
    <xf numFmtId="0" fontId="265" fillId="2" borderId="0" xfId="28" applyFont="1" applyFill="1" applyBorder="1" applyAlignment="1">
      <alignment horizontal="center" vertical="center" wrapText="1"/>
    </xf>
    <xf numFmtId="1" fontId="215" fillId="0" borderId="0" xfId="28" applyNumberFormat="1" applyFont="1" applyFill="1" applyBorder="1" applyAlignment="1">
      <alignment horizontal="center" vertical="center" wrapText="1"/>
    </xf>
    <xf numFmtId="164" fontId="215" fillId="0" borderId="0" xfId="28" applyNumberFormat="1" applyFont="1" applyFill="1" applyBorder="1" applyAlignment="1">
      <alignment horizontal="center" vertical="center" wrapText="1"/>
    </xf>
    <xf numFmtId="0" fontId="215" fillId="2" borderId="0" xfId="28" applyFont="1" applyFill="1" applyBorder="1" applyAlignment="1">
      <alignment horizontal="center" vertical="center" wrapText="1"/>
    </xf>
    <xf numFmtId="1" fontId="215" fillId="2" borderId="0" xfId="28" applyNumberFormat="1" applyFont="1" applyFill="1" applyBorder="1" applyAlignment="1">
      <alignment horizontal="center" vertical="center" wrapText="1"/>
    </xf>
    <xf numFmtId="200" fontId="215" fillId="2" borderId="0" xfId="28" applyNumberFormat="1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216" fillId="0" borderId="0" xfId="35074" applyFont="1" applyFill="1" applyAlignment="1">
      <alignment vertical="center"/>
    </xf>
    <xf numFmtId="0" fontId="257" fillId="0" borderId="1" xfId="35074" applyFont="1" applyFill="1" applyBorder="1" applyAlignment="1">
      <alignment vertical="center"/>
    </xf>
    <xf numFmtId="0" fontId="257" fillId="0" borderId="1" xfId="0" applyFont="1" applyFill="1" applyBorder="1" applyAlignment="1">
      <alignment horizontal="center" vertical="center"/>
    </xf>
    <xf numFmtId="0" fontId="216" fillId="0" borderId="1" xfId="35074" applyFont="1" applyFill="1" applyBorder="1" applyAlignment="1">
      <alignment vertical="center"/>
    </xf>
    <xf numFmtId="170" fontId="216" fillId="0" borderId="1" xfId="1" applyNumberFormat="1" applyFont="1" applyFill="1" applyBorder="1" applyAlignment="1">
      <alignment horizontal="center" vertical="center"/>
    </xf>
    <xf numFmtId="177" fontId="257" fillId="0" borderId="1" xfId="0" applyNumberFormat="1" applyFont="1" applyFill="1" applyBorder="1" applyAlignment="1">
      <alignment horizontal="centerContinuous" vertical="center"/>
    </xf>
    <xf numFmtId="170" fontId="257" fillId="0" borderId="1" xfId="1" applyNumberFormat="1" applyFont="1" applyFill="1" applyBorder="1" applyAlignment="1">
      <alignment horizontal="center" vertical="center"/>
    </xf>
    <xf numFmtId="175" fontId="216" fillId="0" borderId="0" xfId="0" applyNumberFormat="1" applyFont="1" applyFill="1" applyAlignment="1">
      <alignment vertical="center"/>
    </xf>
    <xf numFmtId="167" fontId="216" fillId="0" borderId="0" xfId="0" applyNumberFormat="1" applyFont="1" applyFill="1" applyAlignment="1">
      <alignment vertical="center"/>
    </xf>
    <xf numFmtId="0" fontId="216" fillId="0" borderId="0" xfId="0" applyFont="1" applyFill="1" applyAlignment="1">
      <alignment horizontal="right" vertical="center"/>
    </xf>
    <xf numFmtId="0" fontId="216" fillId="0" borderId="0" xfId="35075" applyFont="1" applyFill="1" applyBorder="1" applyAlignment="1">
      <alignment vertical="center" wrapText="1"/>
    </xf>
    <xf numFmtId="0" fontId="216" fillId="0" borderId="0" xfId="35075" applyFont="1" applyFill="1" applyBorder="1" applyAlignment="1">
      <alignment horizontal="right" vertical="center" wrapText="1"/>
    </xf>
    <xf numFmtId="171" fontId="216" fillId="0" borderId="0" xfId="35075" applyNumberFormat="1" applyFont="1" applyFill="1" applyBorder="1" applyAlignment="1">
      <alignment horizontal="right" vertical="center" wrapText="1"/>
    </xf>
    <xf numFmtId="177" fontId="216" fillId="0" borderId="0" xfId="0" applyNumberFormat="1" applyFont="1" applyFill="1" applyBorder="1" applyAlignment="1">
      <alignment horizontal="center" vertical="center"/>
    </xf>
    <xf numFmtId="179" fontId="216" fillId="0" borderId="0" xfId="0" applyNumberFormat="1" applyFont="1" applyFill="1" applyBorder="1" applyAlignment="1">
      <alignment horizontal="center" vertical="center" wrapText="1"/>
    </xf>
    <xf numFmtId="172" fontId="216" fillId="0" borderId="0" xfId="0" applyNumberFormat="1" applyFont="1" applyFill="1" applyBorder="1" applyAlignment="1">
      <alignment horizontal="center" vertical="center" wrapText="1"/>
    </xf>
    <xf numFmtId="0" fontId="257" fillId="0" borderId="0" xfId="0" applyFont="1" applyFill="1" applyBorder="1" applyAlignment="1">
      <alignment horizontal="center" vertical="center"/>
    </xf>
    <xf numFmtId="0" fontId="257" fillId="0" borderId="0" xfId="0" applyFont="1" applyFill="1" applyBorder="1" applyAlignment="1">
      <alignment horizontal="right" vertical="center"/>
    </xf>
    <xf numFmtId="172" fontId="216" fillId="0" borderId="0" xfId="0" applyNumberFormat="1" applyFont="1" applyFill="1" applyBorder="1" applyAlignment="1">
      <alignment vertical="center"/>
    </xf>
    <xf numFmtId="170" fontId="257" fillId="0" borderId="0" xfId="1" applyNumberFormat="1" applyFont="1" applyFill="1" applyBorder="1" applyAlignment="1">
      <alignment vertical="center"/>
    </xf>
    <xf numFmtId="168" fontId="257" fillId="0" borderId="0" xfId="1" applyFont="1" applyFill="1" applyBorder="1" applyAlignment="1">
      <alignment vertical="center"/>
    </xf>
    <xf numFmtId="168" fontId="216" fillId="0" borderId="0" xfId="35077" applyFont="1" applyFill="1"/>
    <xf numFmtId="0" fontId="257" fillId="0" borderId="2" xfId="0" applyFont="1" applyFill="1" applyBorder="1" applyAlignment="1">
      <alignment horizontal="center" vertical="center" wrapText="1"/>
    </xf>
    <xf numFmtId="0" fontId="257" fillId="0" borderId="28" xfId="79" applyFont="1" applyFill="1" applyBorder="1" applyAlignment="1">
      <alignment horizontal="center" vertical="center" wrapText="1"/>
    </xf>
    <xf numFmtId="49" fontId="216" fillId="0" borderId="1" xfId="0" applyNumberFormat="1" applyFont="1" applyFill="1" applyBorder="1" applyAlignment="1">
      <alignment vertical="center" wrapText="1"/>
    </xf>
    <xf numFmtId="177" fontId="257" fillId="0" borderId="28" xfId="0" applyNumberFormat="1" applyFont="1" applyFill="1" applyBorder="1" applyAlignment="1">
      <alignment vertical="center" wrapText="1"/>
    </xf>
    <xf numFmtId="179" fontId="257" fillId="0" borderId="41" xfId="0" applyNumberFormat="1" applyFont="1" applyFill="1" applyBorder="1" applyAlignment="1">
      <alignment horizontal="center" vertical="center" wrapText="1"/>
    </xf>
    <xf numFmtId="0" fontId="257" fillId="0" borderId="42" xfId="0" applyFont="1" applyFill="1" applyBorder="1" applyAlignment="1">
      <alignment horizontal="center" vertical="center" wrapText="1"/>
    </xf>
    <xf numFmtId="170" fontId="257" fillId="0" borderId="0" xfId="1" applyNumberFormat="1" applyFont="1" applyFill="1" applyBorder="1" applyAlignment="1">
      <alignment horizontal="center" vertical="center"/>
    </xf>
    <xf numFmtId="177" fontId="257" fillId="0" borderId="0" xfId="0" applyNumberFormat="1" applyFont="1" applyFill="1" applyBorder="1" applyAlignment="1">
      <alignment vertical="center" wrapText="1"/>
    </xf>
    <xf numFmtId="0" fontId="216" fillId="0" borderId="0" xfId="35076" applyFont="1" applyFill="1"/>
    <xf numFmtId="168" fontId="216" fillId="0" borderId="0" xfId="7" applyFont="1" applyFill="1" applyAlignment="1">
      <alignment vertical="center"/>
    </xf>
    <xf numFmtId="0" fontId="257" fillId="0" borderId="28" xfId="0" applyFont="1" applyFill="1" applyBorder="1" applyAlignment="1">
      <alignment horizontal="center" vertical="center" wrapText="1"/>
    </xf>
    <xf numFmtId="204" fontId="216" fillId="0" borderId="0" xfId="0" applyNumberFormat="1" applyFont="1" applyFill="1" applyBorder="1" applyAlignment="1">
      <alignment horizontal="center" vertical="center"/>
    </xf>
    <xf numFmtId="168" fontId="216" fillId="0" borderId="0" xfId="35077" applyFont="1" applyFill="1" applyAlignment="1">
      <alignment horizontal="center"/>
    </xf>
    <xf numFmtId="0" fontId="257" fillId="0" borderId="28" xfId="0" applyFont="1" applyFill="1" applyBorder="1" applyAlignment="1">
      <alignment horizontal="center" vertical="center"/>
    </xf>
    <xf numFmtId="199" fontId="257" fillId="0" borderId="28" xfId="7" applyNumberFormat="1" applyFont="1" applyFill="1" applyBorder="1" applyAlignment="1">
      <alignment horizontal="center" vertical="center" wrapText="1"/>
    </xf>
    <xf numFmtId="168" fontId="216" fillId="0" borderId="0" xfId="1" applyFont="1" applyFill="1" applyBorder="1" applyAlignment="1">
      <alignment vertical="center" wrapText="1"/>
    </xf>
    <xf numFmtId="168" fontId="216" fillId="0" borderId="0" xfId="1" applyFont="1" applyFill="1" applyBorder="1" applyAlignment="1">
      <alignment horizontal="right" vertical="center" wrapText="1"/>
    </xf>
    <xf numFmtId="0" fontId="216" fillId="0" borderId="0" xfId="4" applyFont="1" applyFill="1" applyBorder="1" applyAlignment="1">
      <alignment horizontal="right" vertical="center" wrapText="1"/>
    </xf>
    <xf numFmtId="0" fontId="216" fillId="0" borderId="0" xfId="35079" applyFont="1" applyFill="1" applyBorder="1" applyAlignment="1">
      <alignment horizontal="right" vertical="center" wrapText="1"/>
    </xf>
    <xf numFmtId="168" fontId="216" fillId="0" borderId="0" xfId="0" applyNumberFormat="1" applyFont="1" applyFill="1" applyAlignment="1">
      <alignment vertical="center"/>
    </xf>
    <xf numFmtId="0" fontId="216" fillId="0" borderId="0" xfId="35080" applyFont="1" applyFill="1" applyBorder="1" applyAlignment="1">
      <alignment vertical="center"/>
    </xf>
    <xf numFmtId="0" fontId="216" fillId="0" borderId="0" xfId="35080" applyFont="1" applyFill="1" applyBorder="1" applyAlignment="1">
      <alignment horizontal="center" vertical="center"/>
    </xf>
    <xf numFmtId="0" fontId="216" fillId="0" borderId="0" xfId="35080" applyFont="1" applyFill="1" applyBorder="1" applyAlignment="1">
      <alignment vertical="center" wrapText="1"/>
    </xf>
    <xf numFmtId="0" fontId="216" fillId="0" borderId="0" xfId="35080" applyFont="1" applyFill="1" applyBorder="1" applyAlignment="1">
      <alignment horizontal="right" vertical="center" wrapText="1"/>
    </xf>
    <xf numFmtId="0" fontId="216" fillId="0" borderId="0" xfId="0" applyFont="1" applyFill="1" applyAlignment="1">
      <alignment vertical="center" wrapText="1"/>
    </xf>
    <xf numFmtId="179" fontId="216" fillId="0" borderId="0" xfId="35080" applyNumberFormat="1" applyFont="1" applyFill="1" applyBorder="1" applyAlignment="1">
      <alignment vertical="center"/>
    </xf>
    <xf numFmtId="196" fontId="216" fillId="0" borderId="0" xfId="35080" applyNumberFormat="1" applyFont="1" applyFill="1" applyAlignment="1">
      <alignment vertical="center"/>
    </xf>
    <xf numFmtId="172" fontId="216" fillId="0" borderId="0" xfId="35080" applyNumberFormat="1" applyFont="1" applyFill="1" applyAlignment="1">
      <alignment vertical="center"/>
    </xf>
    <xf numFmtId="0" fontId="216" fillId="0" borderId="0" xfId="35080" applyFont="1" applyFill="1" applyAlignment="1">
      <alignment vertical="center"/>
    </xf>
    <xf numFmtId="179" fontId="216" fillId="0" borderId="0" xfId="35080" applyNumberFormat="1" applyFont="1" applyFill="1" applyBorder="1" applyAlignment="1">
      <alignment horizontal="center" vertical="center" wrapText="1"/>
    </xf>
    <xf numFmtId="196" fontId="216" fillId="0" borderId="0" xfId="35080" applyNumberFormat="1" applyFont="1" applyFill="1" applyAlignment="1">
      <alignment horizontal="center" vertical="center" wrapText="1"/>
    </xf>
    <xf numFmtId="172" fontId="216" fillId="0" borderId="0" xfId="35080" applyNumberFormat="1" applyFont="1" applyFill="1" applyAlignment="1">
      <alignment horizontal="center" vertical="center" wrapText="1"/>
    </xf>
    <xf numFmtId="0" fontId="216" fillId="0" borderId="0" xfId="35080" applyFont="1" applyFill="1" applyAlignment="1">
      <alignment horizontal="center" vertical="center" wrapText="1"/>
    </xf>
    <xf numFmtId="0" fontId="216" fillId="0" borderId="0" xfId="0" applyFont="1" applyFill="1" applyBorder="1" applyAlignment="1">
      <alignment horizontal="center" vertical="center" wrapText="1"/>
    </xf>
    <xf numFmtId="175" fontId="257" fillId="0" borderId="0" xfId="0" applyNumberFormat="1" applyFont="1" applyFill="1" applyBorder="1" applyAlignment="1">
      <alignment vertical="center"/>
    </xf>
    <xf numFmtId="175" fontId="216" fillId="0" borderId="0" xfId="0" applyNumberFormat="1" applyFont="1" applyFill="1" applyBorder="1" applyAlignment="1">
      <alignment vertical="center"/>
    </xf>
    <xf numFmtId="0" fontId="216" fillId="0" borderId="0" xfId="5" applyFont="1" applyFill="1" applyBorder="1" applyAlignment="1">
      <alignment horizontal="right" vertical="center" wrapText="1"/>
    </xf>
    <xf numFmtId="0" fontId="257" fillId="0" borderId="0" xfId="0" applyFont="1" applyFill="1" applyBorder="1" applyAlignment="1">
      <alignment horizontal="left" vertical="center"/>
    </xf>
    <xf numFmtId="172" fontId="257" fillId="0" borderId="0" xfId="0" applyNumberFormat="1" applyFont="1" applyFill="1" applyBorder="1" applyAlignment="1">
      <alignment vertical="center"/>
    </xf>
    <xf numFmtId="178" fontId="257" fillId="0" borderId="0" xfId="0" applyNumberFormat="1" applyFont="1" applyFill="1" applyBorder="1" applyAlignment="1">
      <alignment vertical="center"/>
    </xf>
    <xf numFmtId="0" fontId="257" fillId="0" borderId="0" xfId="0" applyFont="1" applyFill="1" applyAlignment="1">
      <alignment vertical="center"/>
    </xf>
    <xf numFmtId="4" fontId="216" fillId="0" borderId="0" xfId="0" applyNumberFormat="1" applyFont="1" applyFill="1" applyBorder="1" applyAlignment="1">
      <alignment vertical="center"/>
    </xf>
    <xf numFmtId="4" fontId="216" fillId="0" borderId="0" xfId="0" applyNumberFormat="1" applyFont="1" applyFill="1" applyBorder="1" applyAlignment="1">
      <alignment vertical="center" wrapText="1"/>
    </xf>
    <xf numFmtId="0" fontId="257" fillId="0" borderId="0" xfId="14" applyFont="1" applyFill="1" applyBorder="1" applyAlignment="1">
      <alignment horizontal="right" vertical="center" wrapText="1"/>
    </xf>
    <xf numFmtId="4" fontId="257" fillId="0" borderId="0" xfId="0" applyNumberFormat="1" applyFont="1" applyFill="1" applyBorder="1" applyAlignment="1">
      <alignment vertical="center"/>
    </xf>
    <xf numFmtId="168" fontId="217" fillId="0" borderId="44" xfId="1" applyFont="1" applyFill="1" applyBorder="1" applyAlignment="1">
      <alignment horizontal="right" wrapText="1"/>
    </xf>
    <xf numFmtId="0" fontId="217" fillId="0" borderId="44" xfId="43924" applyFont="1" applyFill="1" applyBorder="1" applyAlignment="1">
      <alignment wrapText="1"/>
    </xf>
    <xf numFmtId="0" fontId="217" fillId="0" borderId="44" xfId="43931" applyFont="1" applyFill="1" applyBorder="1" applyAlignment="1">
      <alignment horizontal="right" wrapText="1"/>
    </xf>
    <xf numFmtId="0" fontId="217" fillId="0" borderId="32" xfId="35104" applyFont="1" applyFill="1" applyBorder="1" applyAlignment="1">
      <alignment wrapText="1"/>
    </xf>
    <xf numFmtId="0" fontId="217" fillId="0" borderId="32" xfId="35104" applyFont="1" applyFill="1" applyBorder="1" applyAlignment="1">
      <alignment horizontal="right" wrapText="1"/>
    </xf>
    <xf numFmtId="168" fontId="217" fillId="0" borderId="32" xfId="1" applyFont="1" applyFill="1" applyBorder="1" applyAlignment="1">
      <alignment horizontal="right" wrapText="1"/>
    </xf>
    <xf numFmtId="179" fontId="216" fillId="0" borderId="1" xfId="35092" applyNumberFormat="1" applyFont="1" applyFill="1" applyBorder="1" applyAlignment="1">
      <alignment vertical="center"/>
    </xf>
    <xf numFmtId="172" fontId="216" fillId="0" borderId="1" xfId="35092" applyNumberFormat="1" applyFont="1" applyFill="1" applyBorder="1" applyAlignment="1">
      <alignment vertical="center"/>
    </xf>
    <xf numFmtId="0" fontId="216" fillId="0" borderId="51" xfId="35068" applyFont="1" applyFill="1" applyBorder="1" applyAlignment="1">
      <alignment horizontal="center"/>
    </xf>
    <xf numFmtId="0" fontId="216" fillId="0" borderId="1" xfId="35070" applyFont="1" applyFill="1" applyBorder="1" applyAlignment="1">
      <alignment vertical="center" wrapText="1"/>
    </xf>
    <xf numFmtId="0" fontId="216" fillId="0" borderId="1" xfId="35071" applyNumberFormat="1" applyFont="1" applyFill="1" applyBorder="1" applyAlignment="1">
      <alignment vertical="center"/>
    </xf>
    <xf numFmtId="168" fontId="216" fillId="0" borderId="52" xfId="1" applyFont="1" applyFill="1" applyBorder="1" applyAlignment="1">
      <alignment horizontal="right" vertical="center" wrapText="1"/>
    </xf>
    <xf numFmtId="0" fontId="216" fillId="0" borderId="1" xfId="14" applyFont="1" applyFill="1" applyBorder="1" applyAlignment="1">
      <alignment horizontal="center" vertical="center"/>
    </xf>
    <xf numFmtId="0" fontId="216" fillId="0" borderId="1" xfId="14" applyFont="1" applyFill="1" applyBorder="1" applyAlignment="1">
      <alignment horizontal="center" vertical="center" wrapText="1"/>
    </xf>
    <xf numFmtId="0" fontId="216" fillId="0" borderId="1" xfId="35072" applyFont="1" applyFill="1" applyBorder="1"/>
    <xf numFmtId="168" fontId="216" fillId="0" borderId="1" xfId="35072" applyNumberFormat="1" applyFont="1" applyFill="1" applyBorder="1"/>
    <xf numFmtId="0" fontId="216" fillId="0" borderId="1" xfId="35072" applyFont="1" applyFill="1" applyBorder="1" applyAlignment="1">
      <alignment horizontal="center"/>
    </xf>
    <xf numFmtId="0" fontId="216" fillId="0" borderId="1" xfId="4348" applyFont="1" applyFill="1" applyBorder="1" applyAlignment="1">
      <alignment horizontal="center"/>
    </xf>
    <xf numFmtId="0" fontId="216" fillId="0" borderId="1" xfId="0" applyFont="1" applyFill="1" applyBorder="1"/>
    <xf numFmtId="168" fontId="216" fillId="0" borderId="1" xfId="1" applyFont="1" applyFill="1" applyBorder="1"/>
    <xf numFmtId="0" fontId="216" fillId="0" borderId="1" xfId="4348" applyFont="1" applyFill="1" applyBorder="1" applyAlignment="1">
      <alignment horizontal="center" wrapText="1"/>
    </xf>
    <xf numFmtId="49" fontId="222" fillId="0" borderId="0" xfId="0" applyNumberFormat="1" applyFont="1" applyFill="1" applyAlignment="1">
      <alignment horizontal="left" vertical="center"/>
    </xf>
    <xf numFmtId="168" fontId="222" fillId="0" borderId="0" xfId="1" applyFont="1" applyFill="1" applyAlignment="1">
      <alignment horizontal="left" vertical="center"/>
    </xf>
    <xf numFmtId="168" fontId="216" fillId="0" borderId="0" xfId="1" applyFont="1" applyFill="1" applyBorder="1" applyAlignment="1">
      <alignment horizontal="left" vertical="center"/>
    </xf>
    <xf numFmtId="0" fontId="216" fillId="0" borderId="0" xfId="0" applyFont="1" applyFill="1" applyAlignment="1">
      <alignment horizontal="left"/>
    </xf>
    <xf numFmtId="0" fontId="216" fillId="0" borderId="0" xfId="0" applyFont="1" applyFill="1" applyAlignment="1">
      <alignment horizontal="left" vertical="center"/>
    </xf>
    <xf numFmtId="49" fontId="222" fillId="0" borderId="0" xfId="0" applyNumberFormat="1" applyFont="1" applyFill="1" applyAlignment="1">
      <alignment horizontal="left"/>
    </xf>
    <xf numFmtId="0" fontId="255" fillId="0" borderId="0" xfId="6" applyFont="1" applyFill="1" applyBorder="1" applyAlignment="1">
      <alignment horizontal="left" wrapText="1"/>
    </xf>
    <xf numFmtId="0" fontId="222" fillId="0" borderId="0" xfId="0" applyFont="1" applyFill="1" applyAlignment="1">
      <alignment horizontal="left"/>
    </xf>
    <xf numFmtId="168" fontId="222" fillId="0" borderId="0" xfId="1" applyFont="1" applyFill="1" applyAlignment="1">
      <alignment horizontal="left"/>
    </xf>
    <xf numFmtId="168" fontId="216" fillId="0" borderId="0" xfId="1" applyFont="1" applyFill="1" applyBorder="1" applyAlignment="1">
      <alignment horizontal="left"/>
    </xf>
    <xf numFmtId="0" fontId="255" fillId="0" borderId="0" xfId="6" applyFont="1" applyFill="1" applyBorder="1" applyAlignment="1">
      <alignment wrapText="1"/>
    </xf>
    <xf numFmtId="168" fontId="216" fillId="0" borderId="0" xfId="1" applyFont="1" applyFill="1" applyAlignment="1">
      <alignment horizontal="left" vertical="center"/>
    </xf>
    <xf numFmtId="168" fontId="216" fillId="0" borderId="1" xfId="1" applyFont="1" applyFill="1" applyBorder="1" applyAlignment="1">
      <alignment horizontal="center" wrapText="1"/>
    </xf>
    <xf numFmtId="172" fontId="216" fillId="0" borderId="1" xfId="0" applyNumberFormat="1" applyFont="1" applyFill="1" applyBorder="1" applyAlignment="1">
      <alignment horizontal="center"/>
    </xf>
    <xf numFmtId="179" fontId="216" fillId="0" borderId="1" xfId="0" applyNumberFormat="1" applyFont="1" applyFill="1" applyBorder="1" applyAlignment="1">
      <alignment horizontal="center"/>
    </xf>
    <xf numFmtId="168" fontId="216" fillId="0" borderId="1" xfId="1" applyFont="1" applyFill="1" applyBorder="1" applyAlignment="1">
      <alignment horizontal="center"/>
    </xf>
    <xf numFmtId="172" fontId="216" fillId="0" borderId="1" xfId="0" applyNumberFormat="1" applyFont="1" applyFill="1" applyBorder="1" applyAlignment="1">
      <alignment horizontal="center" wrapText="1"/>
    </xf>
    <xf numFmtId="179" fontId="216" fillId="0" borderId="1" xfId="0" applyNumberFormat="1" applyFont="1" applyFill="1" applyBorder="1" applyAlignment="1">
      <alignment horizontal="center" wrapText="1"/>
    </xf>
    <xf numFmtId="172" fontId="279" fillId="0" borderId="1" xfId="0" applyNumberFormat="1" applyFont="1" applyFill="1" applyBorder="1" applyAlignment="1">
      <alignment horizontal="center" vertical="center" wrapText="1"/>
    </xf>
    <xf numFmtId="179" fontId="279" fillId="0" borderId="1" xfId="0" applyNumberFormat="1" applyFont="1" applyFill="1" applyBorder="1" applyAlignment="1">
      <alignment horizontal="center" vertical="center" wrapText="1"/>
    </xf>
    <xf numFmtId="168" fontId="279" fillId="0" borderId="1" xfId="1" applyFont="1" applyFill="1" applyBorder="1" applyAlignment="1">
      <alignment horizontal="center" vertical="center" wrapText="1"/>
    </xf>
    <xf numFmtId="0" fontId="216" fillId="0" borderId="1" xfId="0" applyFont="1" applyFill="1" applyBorder="1" applyAlignment="1">
      <alignment horizontal="center" vertical="center" wrapText="1"/>
    </xf>
    <xf numFmtId="0" fontId="280" fillId="31" borderId="1" xfId="0" applyFont="1" applyFill="1" applyBorder="1" applyAlignment="1">
      <alignment horizontal="center" vertical="center" wrapText="1"/>
    </xf>
    <xf numFmtId="0" fontId="230" fillId="30" borderId="1" xfId="0" applyFont="1" applyFill="1" applyBorder="1" applyAlignment="1">
      <alignment horizontal="center" vertical="center"/>
    </xf>
    <xf numFmtId="168" fontId="230" fillId="30" borderId="1" xfId="1" applyFont="1" applyFill="1" applyBorder="1" applyAlignment="1">
      <alignment horizontal="center" vertical="center"/>
    </xf>
    <xf numFmtId="0" fontId="230" fillId="30" borderId="1" xfId="0" applyFont="1" applyFill="1" applyBorder="1" applyAlignment="1">
      <alignment horizontal="center" vertical="center" wrapText="1"/>
    </xf>
    <xf numFmtId="0" fontId="281" fillId="0" borderId="44" xfId="43942" applyFont="1" applyFill="1" applyBorder="1" applyAlignment="1">
      <alignment wrapText="1"/>
    </xf>
    <xf numFmtId="168" fontId="222" fillId="0" borderId="0" xfId="1" applyNumberFormat="1" applyFont="1" applyFill="1" applyAlignment="1">
      <alignment horizontal="centerContinuous" vertical="center"/>
    </xf>
    <xf numFmtId="168" fontId="222" fillId="0" borderId="0" xfId="1" applyNumberFormat="1" applyFont="1" applyFill="1" applyAlignment="1">
      <alignment vertical="center"/>
    </xf>
    <xf numFmtId="168" fontId="222" fillId="0" borderId="0" xfId="1" applyNumberFormat="1" applyFont="1" applyFill="1" applyAlignment="1">
      <alignment horizontal="center" vertical="center" wrapText="1"/>
    </xf>
    <xf numFmtId="168" fontId="222" fillId="0" borderId="0" xfId="1" applyNumberFormat="1" applyFont="1" applyFill="1" applyAlignment="1">
      <alignment horizontal="left"/>
    </xf>
    <xf numFmtId="168" fontId="255" fillId="0" borderId="0" xfId="1" applyNumberFormat="1" applyFont="1" applyFill="1" applyBorder="1" applyAlignment="1">
      <alignment horizontal="left" vertical="center" wrapText="1"/>
    </xf>
    <xf numFmtId="168" fontId="230" fillId="30" borderId="1" xfId="1" applyNumberFormat="1" applyFont="1" applyFill="1" applyBorder="1" applyAlignment="1">
      <alignment horizontal="center" vertical="center" wrapText="1"/>
    </xf>
    <xf numFmtId="168" fontId="222" fillId="0" borderId="0" xfId="1" applyNumberFormat="1" applyFont="1" applyFill="1" applyBorder="1" applyAlignment="1">
      <alignment vertical="center"/>
    </xf>
    <xf numFmtId="168" fontId="222" fillId="0" borderId="0" xfId="1" applyNumberFormat="1" applyFont="1" applyFill="1" applyAlignment="1">
      <alignment horizontal="left" vertical="center"/>
    </xf>
    <xf numFmtId="168" fontId="222" fillId="0" borderId="0" xfId="1" applyNumberFormat="1" applyFont="1" applyFill="1" applyAlignment="1">
      <alignment horizontal="center" vertical="center"/>
    </xf>
    <xf numFmtId="168" fontId="230" fillId="0" borderId="0" xfId="1" applyNumberFormat="1" applyFont="1" applyFill="1" applyBorder="1" applyAlignment="1">
      <alignment horizontal="center" vertical="center"/>
    </xf>
    <xf numFmtId="168" fontId="230" fillId="0" borderId="0" xfId="1" applyNumberFormat="1" applyFont="1" applyFill="1" applyAlignment="1">
      <alignment vertical="center"/>
    </xf>
    <xf numFmtId="0" fontId="284" fillId="0" borderId="0" xfId="0" applyFont="1" applyFill="1" applyAlignment="1">
      <alignment vertical="center"/>
    </xf>
    <xf numFmtId="0" fontId="223" fillId="0" borderId="0" xfId="0" applyFont="1" applyFill="1" applyAlignment="1">
      <alignment vertical="center" wrapText="1"/>
    </xf>
    <xf numFmtId="0" fontId="223" fillId="0" borderId="0" xfId="0" applyFont="1" applyFill="1" applyAlignment="1">
      <alignment vertical="center"/>
    </xf>
    <xf numFmtId="168" fontId="223" fillId="0" borderId="0" xfId="1" applyFont="1" applyFill="1" applyAlignment="1">
      <alignment vertical="center"/>
    </xf>
    <xf numFmtId="168" fontId="285" fillId="0" borderId="0" xfId="1" applyFont="1" applyFill="1" applyAlignment="1">
      <alignment vertical="center"/>
    </xf>
    <xf numFmtId="0" fontId="285" fillId="0" borderId="0" xfId="0" applyFont="1" applyFill="1" applyAlignment="1">
      <alignment vertical="center"/>
    </xf>
    <xf numFmtId="169" fontId="223" fillId="0" borderId="0" xfId="1" applyNumberFormat="1" applyFont="1" applyFill="1" applyAlignment="1">
      <alignment vertical="center"/>
    </xf>
    <xf numFmtId="0" fontId="257" fillId="0" borderId="3" xfId="0" applyFont="1" applyFill="1" applyBorder="1" applyAlignment="1">
      <alignment horizontal="center" vertical="center"/>
    </xf>
    <xf numFmtId="0" fontId="216" fillId="0" borderId="13" xfId="35074" applyFont="1" applyFill="1" applyBorder="1" applyAlignment="1">
      <alignment vertical="center"/>
    </xf>
    <xf numFmtId="0" fontId="281" fillId="0" borderId="44" xfId="43941" applyFont="1" applyFill="1" applyBorder="1" applyAlignment="1">
      <alignment vertical="center" wrapText="1"/>
    </xf>
    <xf numFmtId="0" fontId="217" fillId="0" borderId="44" xfId="43902" applyFont="1" applyFill="1" applyBorder="1" applyAlignment="1">
      <alignment horizontal="right" vertical="center" wrapText="1"/>
    </xf>
    <xf numFmtId="4" fontId="217" fillId="0" borderId="44" xfId="43902" applyNumberFormat="1" applyFont="1" applyFill="1" applyBorder="1" applyAlignment="1">
      <alignment horizontal="right" vertical="center" wrapText="1"/>
    </xf>
    <xf numFmtId="0" fontId="222" fillId="0" borderId="0" xfId="35069" applyFont="1" applyFill="1" applyBorder="1" applyAlignment="1">
      <alignment vertical="center" wrapText="1"/>
    </xf>
    <xf numFmtId="0" fontId="222" fillId="0" borderId="0" xfId="35069" applyFont="1" applyFill="1" applyBorder="1" applyAlignment="1">
      <alignment horizontal="right" vertical="center" wrapText="1"/>
    </xf>
    <xf numFmtId="0" fontId="216" fillId="0" borderId="32" xfId="35078" applyFont="1" applyFill="1" applyBorder="1" applyAlignment="1">
      <alignment horizontal="right" vertical="center" wrapText="1"/>
    </xf>
    <xf numFmtId="0" fontId="217" fillId="0" borderId="32" xfId="35126" applyFont="1" applyFill="1" applyBorder="1" applyAlignment="1">
      <alignment horizontal="right" vertical="center" wrapText="1"/>
    </xf>
    <xf numFmtId="0" fontId="281" fillId="27" borderId="43" xfId="43942" applyFont="1" applyFill="1" applyBorder="1" applyAlignment="1">
      <alignment horizontal="center"/>
    </xf>
    <xf numFmtId="0" fontId="288" fillId="0" borderId="44" xfId="43942" applyFont="1" applyFill="1" applyBorder="1" applyAlignment="1">
      <alignment wrapText="1"/>
    </xf>
    <xf numFmtId="0" fontId="71" fillId="0" borderId="0" xfId="43954"/>
    <xf numFmtId="0" fontId="287" fillId="0" borderId="0" xfId="43954" applyFont="1"/>
    <xf numFmtId="0" fontId="290" fillId="27" borderId="43" xfId="43962" applyFont="1" applyFill="1" applyBorder="1" applyAlignment="1">
      <alignment horizontal="center"/>
    </xf>
    <xf numFmtId="0" fontId="290" fillId="0" borderId="44" xfId="43962" applyFont="1" applyFill="1" applyBorder="1" applyAlignment="1">
      <alignment wrapText="1"/>
    </xf>
    <xf numFmtId="0" fontId="290" fillId="0" borderId="44" xfId="43962" applyFont="1" applyFill="1" applyBorder="1" applyAlignment="1">
      <alignment horizontal="right" wrapText="1"/>
    </xf>
    <xf numFmtId="4" fontId="290" fillId="0" borderId="44" xfId="43962" applyNumberFormat="1" applyFont="1" applyFill="1" applyBorder="1" applyAlignment="1">
      <alignment horizontal="right" wrapText="1"/>
    </xf>
    <xf numFmtId="0" fontId="216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8" fillId="0" borderId="44" xfId="35106" applyFont="1" applyFill="1" applyBorder="1" applyAlignment="1">
      <alignment wrapText="1"/>
    </xf>
    <xf numFmtId="0" fontId="218" fillId="0" borderId="44" xfId="43998" applyFont="1" applyFill="1" applyBorder="1" applyAlignment="1">
      <alignment wrapText="1"/>
    </xf>
    <xf numFmtId="0" fontId="218" fillId="0" borderId="44" xfId="43998" applyFont="1" applyFill="1" applyBorder="1" applyAlignment="1">
      <alignment horizontal="right" wrapText="1"/>
    </xf>
    <xf numFmtId="0" fontId="230" fillId="0" borderId="0" xfId="0" applyFont="1" applyFill="1" applyBorder="1" applyAlignment="1">
      <alignment horizontal="center" vertical="center"/>
    </xf>
    <xf numFmtId="4" fontId="222" fillId="0" borderId="0" xfId="0" applyNumberFormat="1" applyFont="1" applyFill="1" applyBorder="1" applyAlignment="1">
      <alignment horizontal="left" vertical="center"/>
    </xf>
    <xf numFmtId="4" fontId="297" fillId="0" borderId="0" xfId="0" applyNumberFormat="1" applyFont="1" applyFill="1" applyBorder="1" applyAlignment="1">
      <alignment horizontal="center" vertical="center"/>
    </xf>
    <xf numFmtId="4" fontId="222" fillId="0" borderId="0" xfId="0" applyNumberFormat="1" applyFont="1" applyFill="1" applyBorder="1" applyAlignment="1">
      <alignment horizontal="center" vertical="center" wrapText="1"/>
    </xf>
    <xf numFmtId="0" fontId="230" fillId="0" borderId="11" xfId="0" applyFont="1" applyFill="1" applyBorder="1" applyAlignment="1">
      <alignment horizontal="center" vertical="center" wrapText="1"/>
    </xf>
    <xf numFmtId="199" fontId="230" fillId="0" borderId="11" xfId="0" applyNumberFormat="1" applyFont="1" applyFill="1" applyBorder="1" applyAlignment="1">
      <alignment horizontal="center" vertical="center"/>
    </xf>
    <xf numFmtId="168" fontId="230" fillId="0" borderId="11" xfId="1" applyNumberFormat="1" applyFont="1" applyFill="1" applyBorder="1" applyAlignment="1">
      <alignment horizontal="center" vertical="center" wrapText="1"/>
    </xf>
    <xf numFmtId="0" fontId="222" fillId="0" borderId="48" xfId="0" applyFont="1" applyFill="1" applyBorder="1" applyAlignment="1">
      <alignment horizontal="center" vertical="center" wrapText="1"/>
    </xf>
    <xf numFmtId="9" fontId="222" fillId="0" borderId="49" xfId="2" applyNumberFormat="1" applyFont="1" applyFill="1" applyBorder="1" applyAlignment="1">
      <alignment horizontal="center" vertical="center" wrapText="1"/>
    </xf>
    <xf numFmtId="0" fontId="222" fillId="0" borderId="47" xfId="0" applyFont="1" applyFill="1" applyBorder="1" applyAlignment="1">
      <alignment horizontal="center" vertical="center" wrapText="1"/>
    </xf>
    <xf numFmtId="0" fontId="222" fillId="0" borderId="50" xfId="0" applyFont="1" applyFill="1" applyBorder="1" applyAlignment="1">
      <alignment horizontal="center" vertical="center" wrapText="1"/>
    </xf>
    <xf numFmtId="4" fontId="230" fillId="0" borderId="0" xfId="0" applyNumberFormat="1" applyFont="1" applyFill="1" applyBorder="1" applyAlignment="1">
      <alignment horizontal="center" vertical="center"/>
    </xf>
    <xf numFmtId="199" fontId="230" fillId="0" borderId="0" xfId="1" applyNumberFormat="1" applyFont="1" applyFill="1" applyBorder="1" applyAlignment="1">
      <alignment horizontal="center" vertical="center" wrapText="1"/>
    </xf>
    <xf numFmtId="183" fontId="230" fillId="0" borderId="0" xfId="1" applyNumberFormat="1" applyFont="1" applyFill="1" applyBorder="1" applyAlignment="1">
      <alignment horizontal="center" vertical="center"/>
    </xf>
    <xf numFmtId="168" fontId="230" fillId="0" borderId="0" xfId="1" applyNumberFormat="1" applyFont="1" applyFill="1" applyBorder="1" applyAlignment="1">
      <alignment horizontal="center" vertical="center" wrapText="1"/>
    </xf>
    <xf numFmtId="199" fontId="222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30" fillId="0" borderId="1" xfId="1" applyFont="1" applyFill="1" applyBorder="1" applyAlignment="1">
      <alignment horizontal="center" vertical="center"/>
    </xf>
    <xf numFmtId="200" fontId="225" fillId="0" borderId="1" xfId="0" applyNumberFormat="1" applyFont="1" applyFill="1" applyBorder="1" applyAlignment="1">
      <alignment horizontal="center" vertical="center" wrapText="1"/>
    </xf>
    <xf numFmtId="0" fontId="222" fillId="0" borderId="0" xfId="35080" applyFont="1" applyFill="1" applyBorder="1" applyAlignment="1">
      <alignment horizontal="center" vertical="center" wrapText="1"/>
    </xf>
    <xf numFmtId="0" fontId="230" fillId="0" borderId="0" xfId="0" applyFont="1" applyFill="1" applyBorder="1" applyAlignment="1">
      <alignment horizontal="center" vertical="center"/>
    </xf>
    <xf numFmtId="168" fontId="230" fillId="0" borderId="1" xfId="1" applyNumberFormat="1" applyFont="1" applyFill="1" applyBorder="1" applyAlignment="1">
      <alignment vertical="center"/>
    </xf>
    <xf numFmtId="0" fontId="230" fillId="0" borderId="1" xfId="0" applyFont="1" applyFill="1" applyBorder="1" applyAlignment="1">
      <alignment vertical="center"/>
    </xf>
    <xf numFmtId="43" fontId="222" fillId="0" borderId="0" xfId="0" applyNumberFormat="1" applyFont="1" applyFill="1" applyAlignment="1">
      <alignment vertical="center"/>
    </xf>
    <xf numFmtId="0" fontId="218" fillId="0" borderId="54" xfId="35134" applyFont="1" applyBorder="1" applyAlignment="1">
      <alignment wrapText="1"/>
    </xf>
    <xf numFmtId="0" fontId="218" fillId="0" borderId="54" xfId="35134" applyFont="1" applyBorder="1" applyAlignment="1">
      <alignment horizontal="right" wrapText="1"/>
    </xf>
    <xf numFmtId="168" fontId="218" fillId="0" borderId="54" xfId="1" applyFont="1" applyFill="1" applyBorder="1" applyAlignment="1">
      <alignment horizontal="right" wrapText="1"/>
    </xf>
    <xf numFmtId="0" fontId="284" fillId="0" borderId="0" xfId="0" applyFont="1" applyFill="1" applyAlignment="1">
      <alignment horizontal="left" vertical="center"/>
    </xf>
    <xf numFmtId="4" fontId="284" fillId="0" borderId="0" xfId="0" applyNumberFormat="1" applyFont="1" applyFill="1" applyBorder="1" applyAlignment="1">
      <alignment horizontal="center" vertical="center"/>
    </xf>
    <xf numFmtId="168" fontId="284" fillId="0" borderId="0" xfId="1" applyFont="1" applyFill="1" applyBorder="1" applyAlignment="1">
      <alignment vertical="center"/>
    </xf>
    <xf numFmtId="43" fontId="284" fillId="0" borderId="0" xfId="0" applyNumberFormat="1" applyFont="1" applyFill="1" applyBorder="1" applyAlignment="1">
      <alignment vertical="center"/>
    </xf>
    <xf numFmtId="4" fontId="284" fillId="0" borderId="0" xfId="0" applyNumberFormat="1" applyFont="1" applyFill="1" applyBorder="1" applyAlignment="1">
      <alignment vertical="center"/>
    </xf>
    <xf numFmtId="0" fontId="216" fillId="2" borderId="0" xfId="0" applyFont="1" applyFill="1" applyBorder="1" applyAlignment="1">
      <alignment vertical="center"/>
    </xf>
    <xf numFmtId="0" fontId="257" fillId="2" borderId="0" xfId="0" applyFont="1" applyFill="1" applyBorder="1" applyAlignment="1">
      <alignment vertical="center"/>
    </xf>
    <xf numFmtId="0" fontId="222" fillId="2" borderId="0" xfId="0" applyFont="1" applyFill="1" applyBorder="1" applyAlignment="1">
      <alignment vertical="center"/>
    </xf>
    <xf numFmtId="17" fontId="230" fillId="2" borderId="0" xfId="0" applyNumberFormat="1" applyFont="1" applyFill="1" applyBorder="1" applyAlignment="1">
      <alignment vertical="center" wrapText="1"/>
    </xf>
    <xf numFmtId="0" fontId="257" fillId="2" borderId="0" xfId="35074" applyFont="1" applyFill="1" applyBorder="1" applyAlignment="1">
      <alignment vertical="center"/>
    </xf>
    <xf numFmtId="0" fontId="257" fillId="2" borderId="0" xfId="0" applyFont="1" applyFill="1" applyBorder="1" applyAlignment="1">
      <alignment horizontal="center" vertical="center"/>
    </xf>
    <xf numFmtId="0" fontId="230" fillId="2" borderId="0" xfId="0" applyFont="1" applyFill="1" applyBorder="1" applyAlignment="1">
      <alignment horizontal="center" vertical="center"/>
    </xf>
    <xf numFmtId="0" fontId="216" fillId="2" borderId="0" xfId="35074" applyFont="1" applyFill="1" applyBorder="1" applyAlignment="1">
      <alignment vertical="center"/>
    </xf>
    <xf numFmtId="170" fontId="216" fillId="2" borderId="0" xfId="1" applyNumberFormat="1" applyFont="1" applyFill="1" applyBorder="1" applyAlignment="1">
      <alignment horizontal="center" vertical="center"/>
    </xf>
    <xf numFmtId="172" fontId="216" fillId="2" borderId="0" xfId="0" applyNumberFormat="1" applyFont="1" applyFill="1" applyBorder="1" applyAlignment="1">
      <alignment vertical="center"/>
    </xf>
    <xf numFmtId="170" fontId="222" fillId="2" borderId="0" xfId="1" applyNumberFormat="1" applyFont="1" applyFill="1" applyBorder="1" applyAlignment="1">
      <alignment horizontal="center" vertical="center"/>
    </xf>
    <xf numFmtId="172" fontId="222" fillId="2" borderId="0" xfId="0" applyNumberFormat="1" applyFont="1" applyFill="1" applyBorder="1" applyAlignment="1">
      <alignment vertical="center"/>
    </xf>
    <xf numFmtId="177" fontId="257" fillId="2" borderId="0" xfId="0" applyNumberFormat="1" applyFont="1" applyFill="1" applyBorder="1" applyAlignment="1">
      <alignment horizontal="center" vertical="center"/>
    </xf>
    <xf numFmtId="170" fontId="257" fillId="2" borderId="0" xfId="1" applyNumberFormat="1" applyFont="1" applyFill="1" applyBorder="1" applyAlignment="1">
      <alignment horizontal="center" vertical="center"/>
    </xf>
    <xf numFmtId="175" fontId="216" fillId="2" borderId="0" xfId="0" applyNumberFormat="1" applyFont="1" applyFill="1" applyBorder="1" applyAlignment="1">
      <alignment vertical="center"/>
    </xf>
    <xf numFmtId="170" fontId="230" fillId="2" borderId="0" xfId="1" applyNumberFormat="1" applyFont="1" applyFill="1" applyBorder="1" applyAlignment="1">
      <alignment horizontal="left" vertical="center"/>
    </xf>
    <xf numFmtId="175" fontId="222" fillId="2" borderId="0" xfId="0" applyNumberFormat="1" applyFont="1" applyFill="1" applyBorder="1" applyAlignment="1">
      <alignment vertical="center"/>
    </xf>
    <xf numFmtId="169" fontId="222" fillId="2" borderId="0" xfId="1" applyNumberFormat="1" applyFont="1" applyFill="1" applyBorder="1" applyAlignment="1">
      <alignment vertical="center"/>
    </xf>
    <xf numFmtId="1" fontId="222" fillId="2" borderId="0" xfId="0" applyNumberFormat="1" applyFont="1" applyFill="1" applyBorder="1" applyAlignment="1">
      <alignment vertical="center"/>
    </xf>
    <xf numFmtId="0" fontId="218" fillId="27" borderId="53" xfId="44032" applyFont="1" applyFill="1" applyBorder="1" applyAlignment="1">
      <alignment horizontal="center"/>
    </xf>
    <xf numFmtId="0" fontId="218" fillId="0" borderId="56" xfId="44032" applyFont="1" applyFill="1" applyBorder="1" applyAlignment="1">
      <alignment wrapText="1"/>
    </xf>
    <xf numFmtId="0" fontId="299" fillId="27" borderId="53" xfId="44033" applyFont="1" applyFill="1" applyBorder="1" applyAlignment="1">
      <alignment horizontal="center"/>
    </xf>
    <xf numFmtId="0" fontId="299" fillId="0" borderId="56" xfId="44033" applyFont="1" applyFill="1" applyBorder="1" applyAlignment="1">
      <alignment wrapText="1"/>
    </xf>
    <xf numFmtId="0" fontId="299" fillId="0" borderId="56" xfId="44033" applyFont="1" applyFill="1" applyBorder="1" applyAlignment="1">
      <alignment horizontal="right" wrapText="1"/>
    </xf>
    <xf numFmtId="4" fontId="299" fillId="0" borderId="56" xfId="44033" applyNumberFormat="1" applyFont="1" applyFill="1" applyBorder="1" applyAlignment="1">
      <alignment horizontal="right" wrapText="1"/>
    </xf>
    <xf numFmtId="0" fontId="299" fillId="29" borderId="56" xfId="35106" applyFont="1" applyFill="1" applyBorder="1" applyAlignment="1">
      <alignment horizontal="right" wrapText="1"/>
    </xf>
    <xf numFmtId="0" fontId="299" fillId="29" borderId="56" xfId="35106" applyFont="1" applyFill="1" applyBorder="1" applyAlignment="1">
      <alignment wrapText="1"/>
    </xf>
    <xf numFmtId="0" fontId="0" fillId="29" borderId="0" xfId="0" applyFill="1"/>
    <xf numFmtId="0" fontId="260" fillId="0" borderId="26" xfId="35060" applyBorder="1"/>
    <xf numFmtId="10" fontId="222" fillId="0" borderId="0" xfId="35080" applyNumberFormat="1" applyFont="1" applyFill="1" applyAlignment="1">
      <alignment horizontal="center" vertical="center" wrapText="1"/>
    </xf>
    <xf numFmtId="0" fontId="299" fillId="29" borderId="0" xfId="35106" applyFont="1" applyFill="1" applyBorder="1" applyAlignment="1">
      <alignment horizontal="right" wrapText="1"/>
    </xf>
    <xf numFmtId="0" fontId="281" fillId="0" borderId="0" xfId="43942" applyFont="1" applyFill="1" applyBorder="1" applyAlignment="1">
      <alignment wrapText="1"/>
    </xf>
    <xf numFmtId="210" fontId="222" fillId="0" borderId="1" xfId="0" applyNumberFormat="1" applyFont="1" applyFill="1" applyBorder="1" applyAlignment="1">
      <alignment horizontal="center" vertical="center" wrapText="1"/>
    </xf>
    <xf numFmtId="0" fontId="71" fillId="0" borderId="0" xfId="43954" applyFill="1"/>
    <xf numFmtId="0" fontId="230" fillId="0" borderId="0" xfId="0" applyFont="1" applyFill="1" applyBorder="1" applyAlignment="1">
      <alignment horizontal="center" vertical="center"/>
    </xf>
    <xf numFmtId="0" fontId="222" fillId="0" borderId="0" xfId="35080" applyFont="1" applyFill="1" applyBorder="1" applyAlignment="1">
      <alignment horizontal="center" vertical="center" wrapText="1"/>
    </xf>
    <xf numFmtId="0" fontId="218" fillId="0" borderId="56" xfId="44033" applyFont="1" applyFill="1" applyBorder="1" applyAlignment="1">
      <alignment wrapText="1"/>
    </xf>
    <xf numFmtId="173" fontId="222" fillId="0" borderId="0" xfId="2" applyNumberFormat="1" applyFont="1" applyFill="1" applyAlignment="1">
      <alignment horizontal="center" vertical="center"/>
    </xf>
    <xf numFmtId="173" fontId="216" fillId="0" borderId="0" xfId="2" applyNumberFormat="1" applyFont="1" applyFill="1" applyAlignment="1">
      <alignment horizontal="center" vertical="center"/>
    </xf>
    <xf numFmtId="173" fontId="230" fillId="0" borderId="0" xfId="2" applyNumberFormat="1" applyFont="1" applyFill="1" applyAlignment="1">
      <alignment horizontal="center" vertical="center"/>
    </xf>
    <xf numFmtId="173" fontId="257" fillId="0" borderId="0" xfId="2" applyNumberFormat="1" applyFont="1" applyFill="1" applyAlignment="1">
      <alignment horizontal="center" vertical="center"/>
    </xf>
    <xf numFmtId="168" fontId="284" fillId="0" borderId="1" xfId="1" applyFont="1" applyFill="1" applyBorder="1" applyAlignment="1">
      <alignment vertical="center"/>
    </xf>
    <xf numFmtId="2" fontId="222" fillId="0" borderId="0" xfId="0" applyNumberFormat="1" applyFont="1" applyFill="1" applyAlignment="1">
      <alignment horizontal="center" vertical="center"/>
    </xf>
    <xf numFmtId="0" fontId="224" fillId="0" borderId="1" xfId="0" applyFont="1" applyFill="1" applyBorder="1" applyAlignment="1">
      <alignment horizontal="center" vertical="center" wrapText="1"/>
    </xf>
    <xf numFmtId="0" fontId="223" fillId="0" borderId="0" xfId="0" applyFont="1" applyFill="1" applyAlignment="1">
      <alignment horizontal="center" vertical="center"/>
    </xf>
    <xf numFmtId="0" fontId="224" fillId="0" borderId="28" xfId="0" applyFont="1" applyFill="1" applyBorder="1" applyAlignment="1">
      <alignment horizontal="center" vertical="center"/>
    </xf>
    <xf numFmtId="1" fontId="223" fillId="0" borderId="0" xfId="0" applyNumberFormat="1" applyFont="1" applyFill="1" applyBorder="1" applyAlignment="1">
      <alignment horizontal="center" vertical="center"/>
    </xf>
    <xf numFmtId="1" fontId="223" fillId="0" borderId="0" xfId="0" applyNumberFormat="1" applyFont="1" applyFill="1" applyBorder="1" applyAlignment="1">
      <alignment horizontal="center" vertical="center" wrapText="1"/>
    </xf>
    <xf numFmtId="204" fontId="223" fillId="0" borderId="0" xfId="0" applyNumberFormat="1" applyFont="1" applyFill="1" applyBorder="1" applyAlignment="1">
      <alignment horizontal="center" vertical="center"/>
    </xf>
    <xf numFmtId="171" fontId="223" fillId="0" borderId="0" xfId="0" applyNumberFormat="1" applyFont="1" applyFill="1" applyBorder="1" applyAlignment="1">
      <alignment horizontal="center" vertical="center"/>
    </xf>
    <xf numFmtId="173" fontId="223" fillId="0" borderId="0" xfId="2" applyNumberFormat="1" applyFont="1" applyFill="1" applyAlignment="1">
      <alignment vertical="center"/>
    </xf>
    <xf numFmtId="9" fontId="223" fillId="0" borderId="0" xfId="2" applyFont="1" applyFill="1" applyAlignment="1">
      <alignment horizontal="center" vertical="center"/>
    </xf>
    <xf numFmtId="0" fontId="223" fillId="0" borderId="0" xfId="79" applyFont="1" applyFill="1" applyAlignment="1">
      <alignment horizontal="left" vertical="center"/>
    </xf>
    <xf numFmtId="193" fontId="223" fillId="0" borderId="0" xfId="79" applyNumberFormat="1" applyFont="1" applyFill="1" applyAlignment="1">
      <alignment horizontal="center" vertical="center"/>
    </xf>
    <xf numFmtId="0" fontId="223" fillId="0" borderId="0" xfId="0" applyFont="1" applyFill="1" applyBorder="1" applyAlignment="1">
      <alignment horizontal="center" vertical="center" wrapText="1"/>
    </xf>
    <xf numFmtId="190" fontId="223" fillId="0" borderId="0" xfId="0" applyNumberFormat="1" applyFont="1" applyFill="1" applyBorder="1" applyAlignment="1">
      <alignment horizontal="center" vertical="center" wrapText="1"/>
    </xf>
    <xf numFmtId="168" fontId="223" fillId="0" borderId="0" xfId="1" applyFont="1" applyFill="1" applyAlignment="1">
      <alignment horizontal="center" vertical="center"/>
    </xf>
    <xf numFmtId="1" fontId="223" fillId="0" borderId="0" xfId="6" applyNumberFormat="1" applyFont="1" applyFill="1" applyBorder="1" applyAlignment="1">
      <alignment horizontal="center" vertical="center" wrapText="1"/>
    </xf>
    <xf numFmtId="1" fontId="223" fillId="0" borderId="0" xfId="6" applyNumberFormat="1" applyFont="1" applyFill="1" applyBorder="1" applyAlignment="1">
      <alignment horizontal="center" vertical="center"/>
    </xf>
    <xf numFmtId="0" fontId="223" fillId="0" borderId="0" xfId="6" applyFont="1" applyFill="1" applyAlignment="1">
      <alignment horizontal="center" vertical="center"/>
    </xf>
    <xf numFmtId="9" fontId="223" fillId="0" borderId="0" xfId="2" applyFont="1" applyFill="1" applyAlignment="1">
      <alignment vertical="center"/>
    </xf>
    <xf numFmtId="0" fontId="224" fillId="0" borderId="0" xfId="0" applyFont="1" applyFill="1" applyAlignment="1">
      <alignment vertical="center"/>
    </xf>
    <xf numFmtId="0" fontId="224" fillId="0" borderId="0" xfId="0" applyFont="1" applyFill="1" applyAlignment="1">
      <alignment horizontal="center" vertical="center"/>
    </xf>
    <xf numFmtId="0" fontId="223" fillId="0" borderId="0" xfId="3" applyFont="1" applyFill="1" applyBorder="1" applyAlignment="1">
      <alignment horizontal="center" vertical="center" wrapText="1"/>
    </xf>
    <xf numFmtId="204" fontId="223" fillId="0" borderId="0" xfId="0" applyNumberFormat="1" applyFont="1" applyFill="1" applyBorder="1" applyAlignment="1">
      <alignment horizontal="center" vertical="center" wrapText="1"/>
    </xf>
    <xf numFmtId="170" fontId="223" fillId="0" borderId="0" xfId="1" applyNumberFormat="1" applyFont="1" applyFill="1" applyBorder="1" applyAlignment="1">
      <alignment horizontal="center" vertical="center"/>
    </xf>
    <xf numFmtId="176" fontId="223" fillId="0" borderId="0" xfId="0" applyNumberFormat="1" applyFont="1" applyFill="1" applyAlignment="1">
      <alignment vertical="center"/>
    </xf>
    <xf numFmtId="199" fontId="223" fillId="0" borderId="0" xfId="2" applyNumberFormat="1" applyFont="1" applyFill="1" applyAlignment="1">
      <alignment vertical="center"/>
    </xf>
    <xf numFmtId="0" fontId="223" fillId="0" borderId="0" xfId="0" applyFont="1" applyFill="1" applyAlignment="1">
      <alignment horizontal="left" vertical="center"/>
    </xf>
    <xf numFmtId="168" fontId="223" fillId="0" borderId="0" xfId="0" applyNumberFormat="1" applyFont="1" applyFill="1" applyBorder="1" applyAlignment="1">
      <alignment horizontal="center" vertical="center" wrapText="1"/>
    </xf>
    <xf numFmtId="1" fontId="224" fillId="0" borderId="28" xfId="8850" applyNumberFormat="1" applyFont="1" applyFill="1" applyBorder="1" applyAlignment="1">
      <alignment horizontal="center" vertical="center" wrapText="1"/>
    </xf>
    <xf numFmtId="177" fontId="223" fillId="0" borderId="0" xfId="0" applyNumberFormat="1" applyFont="1" applyFill="1" applyBorder="1" applyAlignment="1">
      <alignment horizontal="center" vertical="center"/>
    </xf>
    <xf numFmtId="3" fontId="223" fillId="0" borderId="0" xfId="1" applyNumberFormat="1" applyFont="1" applyFill="1" applyBorder="1" applyAlignment="1">
      <alignment horizontal="center" vertical="center" wrapText="1"/>
    </xf>
    <xf numFmtId="172" fontId="223" fillId="0" borderId="0" xfId="0" applyNumberFormat="1" applyFont="1" applyFill="1" applyBorder="1" applyAlignment="1">
      <alignment vertical="center" wrapText="1"/>
    </xf>
    <xf numFmtId="179" fontId="223" fillId="0" borderId="0" xfId="0" applyNumberFormat="1" applyFont="1" applyFill="1" applyAlignment="1">
      <alignment horizontal="center" vertical="center"/>
    </xf>
    <xf numFmtId="179" fontId="283" fillId="0" borderId="0" xfId="0" applyNumberFormat="1" applyFont="1" applyFill="1" applyBorder="1" applyAlignment="1">
      <alignment horizontal="justify" vertical="center" wrapText="1"/>
    </xf>
    <xf numFmtId="49" fontId="223" fillId="0" borderId="0" xfId="0" applyNumberFormat="1" applyFont="1" applyFill="1" applyBorder="1" applyAlignment="1">
      <alignment vertical="center"/>
    </xf>
    <xf numFmtId="174" fontId="223" fillId="0" borderId="0" xfId="1" applyNumberFormat="1" applyFont="1" applyFill="1" applyBorder="1" applyAlignment="1">
      <alignment horizontal="center" vertical="center" wrapText="1"/>
    </xf>
    <xf numFmtId="172" fontId="223" fillId="0" borderId="0" xfId="0" applyNumberFormat="1" applyFont="1" applyFill="1" applyBorder="1" applyAlignment="1">
      <alignment vertical="center"/>
    </xf>
    <xf numFmtId="0" fontId="287" fillId="0" borderId="0" xfId="0" applyFont="1" applyFill="1" applyAlignment="1">
      <alignment vertical="center"/>
    </xf>
    <xf numFmtId="177" fontId="223" fillId="0" borderId="0" xfId="0" applyNumberFormat="1" applyFont="1" applyFill="1" applyBorder="1" applyAlignment="1">
      <alignment horizontal="left" vertical="center"/>
    </xf>
    <xf numFmtId="0" fontId="230" fillId="0" borderId="0" xfId="0" applyFont="1" applyFill="1" applyAlignment="1">
      <alignment horizontal="left" vertical="center"/>
    </xf>
    <xf numFmtId="0" fontId="218" fillId="27" borderId="0" xfId="44032" applyFont="1" applyFill="1" applyBorder="1" applyAlignment="1">
      <alignment horizontal="center"/>
    </xf>
    <xf numFmtId="0" fontId="218" fillId="0" borderId="57" xfId="44032" applyFont="1" applyBorder="1" applyAlignment="1">
      <alignment horizontal="right" wrapText="1"/>
    </xf>
    <xf numFmtId="179" fontId="223" fillId="33" borderId="0" xfId="35092" applyNumberFormat="1" applyFont="1" applyFill="1" applyBorder="1" applyAlignment="1">
      <alignment vertical="center"/>
    </xf>
    <xf numFmtId="196" fontId="223" fillId="0" borderId="0" xfId="35092" applyNumberFormat="1" applyFont="1" applyFill="1" applyBorder="1" applyAlignment="1">
      <alignment vertical="center"/>
    </xf>
    <xf numFmtId="175" fontId="305" fillId="0" borderId="0" xfId="0" applyNumberFormat="1" applyFont="1" applyFill="1" applyAlignment="1">
      <alignment vertical="center"/>
    </xf>
    <xf numFmtId="9" fontId="306" fillId="0" borderId="0" xfId="2" applyFont="1" applyFill="1" applyAlignment="1">
      <alignment vertical="center"/>
    </xf>
    <xf numFmtId="199" fontId="223" fillId="0" borderId="0" xfId="79" applyNumberFormat="1" applyFont="1" applyFill="1" applyAlignment="1">
      <alignment horizontal="left" vertical="center"/>
    </xf>
    <xf numFmtId="0" fontId="230" fillId="0" borderId="61" xfId="79" applyFont="1" applyFill="1" applyBorder="1" applyAlignment="1">
      <alignment horizontal="center" vertical="center" wrapText="1"/>
    </xf>
    <xf numFmtId="2" fontId="230" fillId="0" borderId="6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8" fillId="0" borderId="57" xfId="44033" applyFont="1" applyBorder="1" applyAlignment="1">
      <alignment horizontal="right" wrapText="1"/>
    </xf>
    <xf numFmtId="4" fontId="218" fillId="0" borderId="57" xfId="44033" applyNumberFormat="1" applyFont="1" applyBorder="1" applyAlignment="1">
      <alignment horizontal="right" wrapText="1"/>
    </xf>
    <xf numFmtId="0" fontId="262" fillId="0" borderId="57" xfId="35104" applyBorder="1" applyAlignment="1">
      <alignment horizontal="right" wrapText="1"/>
    </xf>
    <xf numFmtId="168" fontId="217" fillId="0" borderId="57" xfId="1" applyFont="1" applyFill="1" applyBorder="1" applyAlignment="1">
      <alignment horizontal="right" wrapText="1"/>
    </xf>
    <xf numFmtId="199" fontId="222" fillId="0" borderId="0" xfId="0" applyNumberFormat="1" applyFont="1" applyFill="1" applyAlignment="1">
      <alignment horizontal="center" vertical="center" wrapText="1"/>
    </xf>
    <xf numFmtId="49" fontId="223" fillId="0" borderId="0" xfId="0" applyNumberFormat="1" applyFont="1" applyFill="1" applyBorder="1" applyAlignment="1">
      <alignment horizontal="center" vertical="center"/>
    </xf>
    <xf numFmtId="0" fontId="283" fillId="0" borderId="0" xfId="0" applyFont="1" applyFill="1" applyBorder="1" applyAlignment="1">
      <alignment horizontal="justify" vertical="center" wrapText="1"/>
    </xf>
    <xf numFmtId="0" fontId="216" fillId="0" borderId="0" xfId="0" applyFont="1" applyFill="1" applyAlignment="1">
      <alignment horizontal="center" vertical="center" wrapText="1"/>
    </xf>
    <xf numFmtId="0" fontId="224" fillId="0" borderId="60" xfId="0" applyFont="1" applyFill="1" applyBorder="1" applyAlignment="1">
      <alignment horizontal="center" vertical="center"/>
    </xf>
    <xf numFmtId="179" fontId="224" fillId="0" borderId="60" xfId="0" applyNumberFormat="1" applyFont="1" applyFill="1" applyBorder="1" applyAlignment="1">
      <alignment horizontal="center" vertical="center"/>
    </xf>
    <xf numFmtId="0" fontId="224" fillId="0" borderId="61" xfId="79" applyFont="1" applyFill="1" applyBorder="1" applyAlignment="1">
      <alignment horizontal="center" vertical="center"/>
    </xf>
    <xf numFmtId="199" fontId="224" fillId="0" borderId="59" xfId="7" applyNumberFormat="1" applyFont="1" applyFill="1" applyBorder="1" applyAlignment="1">
      <alignment horizontal="center" vertical="center" wrapText="1"/>
    </xf>
    <xf numFmtId="0" fontId="224" fillId="0" borderId="58" xfId="0" applyFont="1" applyFill="1" applyBorder="1" applyAlignment="1">
      <alignment horizontal="center" vertical="center"/>
    </xf>
    <xf numFmtId="0" fontId="224" fillId="0" borderId="59" xfId="0" applyFont="1" applyFill="1" applyBorder="1" applyAlignment="1">
      <alignment horizontal="center" vertical="center"/>
    </xf>
    <xf numFmtId="0" fontId="224" fillId="0" borderId="59" xfId="6" applyFont="1" applyFill="1" applyBorder="1" applyAlignment="1">
      <alignment horizontal="center" vertical="center"/>
    </xf>
    <xf numFmtId="177" fontId="224" fillId="0" borderId="59" xfId="0" applyNumberFormat="1" applyFont="1" applyFill="1" applyBorder="1" applyAlignment="1">
      <alignment horizontal="center" vertical="center"/>
    </xf>
    <xf numFmtId="177" fontId="224" fillId="0" borderId="58" xfId="0" applyNumberFormat="1" applyFont="1" applyFill="1" applyBorder="1" applyAlignment="1">
      <alignment horizontal="center" vertical="center"/>
    </xf>
    <xf numFmtId="177" fontId="224" fillId="0" borderId="59" xfId="0" applyNumberFormat="1" applyFont="1" applyFill="1" applyBorder="1" applyAlignment="1">
      <alignment horizontal="center" vertical="center" wrapText="1"/>
    </xf>
    <xf numFmtId="177" fontId="224" fillId="0" borderId="58" xfId="0" applyNumberFormat="1" applyFont="1" applyFill="1" applyBorder="1" applyAlignment="1">
      <alignment horizontal="left" vertical="center"/>
    </xf>
    <xf numFmtId="199" fontId="224" fillId="0" borderId="61" xfId="7" applyNumberFormat="1" applyFont="1" applyFill="1" applyBorder="1" applyAlignment="1">
      <alignment horizontal="center" vertical="center" wrapText="1"/>
    </xf>
    <xf numFmtId="0" fontId="224" fillId="0" borderId="61" xfId="79" applyFont="1" applyFill="1" applyBorder="1" applyAlignment="1">
      <alignment horizontal="right" vertical="center"/>
    </xf>
    <xf numFmtId="204" fontId="224" fillId="0" borderId="61" xfId="7" applyNumberFormat="1" applyFont="1" applyFill="1" applyBorder="1" applyAlignment="1">
      <alignment horizontal="center" vertical="center" wrapText="1"/>
    </xf>
    <xf numFmtId="0" fontId="222" fillId="0" borderId="61" xfId="0" applyFont="1" applyFill="1" applyBorder="1" applyAlignment="1">
      <alignment horizontal="center" vertical="center"/>
    </xf>
    <xf numFmtId="2" fontId="222" fillId="0" borderId="61" xfId="0" applyNumberFormat="1" applyFont="1" applyFill="1" applyBorder="1" applyAlignment="1">
      <alignment horizontal="center" vertical="center"/>
    </xf>
    <xf numFmtId="0" fontId="221" fillId="0" borderId="13" xfId="0" applyFont="1" applyBorder="1" applyAlignment="1">
      <alignment horizontal="center" vertical="center"/>
    </xf>
    <xf numFmtId="179" fontId="222" fillId="0" borderId="13" xfId="0" applyNumberFormat="1" applyFont="1" applyBorder="1" applyAlignment="1">
      <alignment horizontal="center" vertical="center" wrapText="1"/>
    </xf>
    <xf numFmtId="3" fontId="221" fillId="0" borderId="13" xfId="0" applyNumberFormat="1" applyFont="1" applyBorder="1" applyAlignment="1">
      <alignment horizontal="center" vertical="center"/>
    </xf>
    <xf numFmtId="0" fontId="283" fillId="0" borderId="0" xfId="0" applyFont="1" applyFill="1" applyBorder="1" applyAlignment="1">
      <alignment horizontal="left" vertical="center" wrapText="1"/>
    </xf>
    <xf numFmtId="0" fontId="283" fillId="0" borderId="0" xfId="0" applyFont="1" applyFill="1" applyBorder="1" applyAlignment="1">
      <alignment horizontal="left" vertical="center"/>
    </xf>
    <xf numFmtId="0" fontId="224" fillId="0" borderId="58" xfId="0" applyFont="1" applyFill="1" applyBorder="1" applyAlignment="1">
      <alignment horizontal="center" vertical="center" wrapText="1"/>
    </xf>
    <xf numFmtId="0" fontId="224" fillId="0" borderId="0" xfId="0" applyFont="1" applyFill="1" applyAlignment="1">
      <alignment horizontal="left" vertical="center"/>
    </xf>
    <xf numFmtId="0" fontId="223" fillId="0" borderId="0" xfId="0" applyFont="1" applyFill="1" applyAlignment="1">
      <alignment horizontal="centerContinuous" vertical="center"/>
    </xf>
    <xf numFmtId="0" fontId="223" fillId="0" borderId="0" xfId="0" applyFont="1" applyFill="1" applyBorder="1" applyAlignment="1">
      <alignment vertical="center"/>
    </xf>
    <xf numFmtId="0" fontId="223" fillId="0" borderId="0" xfId="0" applyFont="1" applyFill="1" applyBorder="1" applyAlignment="1">
      <alignment horizontal="center" vertical="center"/>
    </xf>
    <xf numFmtId="1" fontId="223" fillId="0" borderId="0" xfId="0" applyNumberFormat="1" applyFont="1" applyFill="1" applyBorder="1" applyAlignment="1">
      <alignment vertical="center" wrapText="1"/>
    </xf>
    <xf numFmtId="195" fontId="223" fillId="0" borderId="0" xfId="7" applyNumberFormat="1" applyFont="1" applyFill="1" applyAlignment="1">
      <alignment horizontal="center" vertical="center" wrapText="1"/>
    </xf>
    <xf numFmtId="9" fontId="223" fillId="0" borderId="0" xfId="2" applyFont="1" applyFill="1" applyAlignment="1">
      <alignment horizontal="center" vertical="center" wrapText="1"/>
    </xf>
    <xf numFmtId="10" fontId="223" fillId="0" borderId="0" xfId="2" applyNumberFormat="1" applyFont="1" applyFill="1" applyBorder="1" applyAlignment="1">
      <alignment vertical="center"/>
    </xf>
    <xf numFmtId="1" fontId="223" fillId="0" borderId="0" xfId="0" applyNumberFormat="1" applyFont="1" applyFill="1" applyAlignment="1">
      <alignment vertical="center"/>
    </xf>
    <xf numFmtId="0" fontId="223" fillId="0" borderId="0" xfId="6" applyFont="1" applyFill="1" applyBorder="1" applyAlignment="1">
      <alignment vertical="center"/>
    </xf>
    <xf numFmtId="0" fontId="223" fillId="0" borderId="0" xfId="0" applyFont="1" applyFill="1" applyAlignment="1">
      <alignment horizontal="center" vertical="center" wrapText="1"/>
    </xf>
    <xf numFmtId="175" fontId="223" fillId="0" borderId="0" xfId="0" applyNumberFormat="1" applyFont="1" applyFill="1" applyAlignment="1">
      <alignment vertical="center"/>
    </xf>
    <xf numFmtId="177" fontId="223" fillId="0" borderId="0" xfId="0" applyNumberFormat="1" applyFont="1" applyFill="1" applyBorder="1" applyAlignment="1">
      <alignment horizontal="centerContinuous" vertical="center"/>
    </xf>
    <xf numFmtId="9" fontId="223" fillId="0" borderId="0" xfId="2" applyFont="1" applyFill="1" applyBorder="1" applyAlignment="1">
      <alignment horizontal="center" vertical="center"/>
    </xf>
    <xf numFmtId="175" fontId="224" fillId="0" borderId="0" xfId="0" applyNumberFormat="1" applyFont="1" applyFill="1" applyBorder="1" applyAlignment="1">
      <alignment vertical="center"/>
    </xf>
    <xf numFmtId="0" fontId="224" fillId="0" borderId="58" xfId="6" applyFont="1" applyFill="1" applyBorder="1" applyAlignment="1">
      <alignment horizontal="center" vertical="center"/>
    </xf>
    <xf numFmtId="0" fontId="224" fillId="0" borderId="36" xfId="0" applyFont="1" applyFill="1" applyBorder="1" applyAlignment="1">
      <alignment horizontal="center" vertical="center"/>
    </xf>
    <xf numFmtId="172" fontId="223" fillId="0" borderId="0" xfId="0" applyNumberFormat="1" applyFont="1" applyFill="1" applyAlignment="1">
      <alignment horizontal="center" vertical="center" wrapText="1"/>
    </xf>
    <xf numFmtId="170" fontId="224" fillId="0" borderId="58" xfId="1" applyNumberFormat="1" applyFont="1" applyFill="1" applyBorder="1" applyAlignment="1">
      <alignment horizontal="center" vertical="center" wrapText="1"/>
    </xf>
    <xf numFmtId="0" fontId="224" fillId="0" borderId="36" xfId="0" applyFont="1" applyFill="1" applyBorder="1" applyAlignment="1">
      <alignment horizontal="center" vertical="center" wrapText="1"/>
    </xf>
    <xf numFmtId="0" fontId="283" fillId="0" borderId="0" xfId="6" applyFont="1" applyFill="1" applyBorder="1" applyAlignment="1">
      <alignment vertical="center" wrapText="1"/>
    </xf>
    <xf numFmtId="0" fontId="224" fillId="30" borderId="1" xfId="0" applyFont="1" applyFill="1" applyBorder="1" applyAlignment="1">
      <alignment horizontal="center" vertical="center"/>
    </xf>
    <xf numFmtId="168" fontId="224" fillId="30" borderId="1" xfId="1" applyFont="1" applyFill="1" applyBorder="1" applyAlignment="1">
      <alignment horizontal="center" vertical="center"/>
    </xf>
    <xf numFmtId="0" fontId="220" fillId="0" borderId="1" xfId="28" applyFont="1" applyFill="1" applyBorder="1" applyAlignment="1">
      <alignment horizontal="center" vertical="center" wrapText="1"/>
    </xf>
    <xf numFmtId="1" fontId="29" fillId="0" borderId="37" xfId="28" applyNumberFormat="1" applyFont="1" applyFill="1" applyBorder="1" applyAlignment="1">
      <alignment horizontal="center" vertical="center" wrapText="1"/>
    </xf>
    <xf numFmtId="164" fontId="29" fillId="0" borderId="37" xfId="28" applyNumberFormat="1" applyFont="1" applyFill="1" applyBorder="1" applyAlignment="1">
      <alignment horizontal="center" vertical="center" wrapText="1"/>
    </xf>
    <xf numFmtId="1" fontId="29" fillId="0" borderId="1" xfId="28" applyNumberFormat="1" applyFont="1" applyFill="1" applyBorder="1" applyAlignment="1">
      <alignment horizontal="center" vertical="center" wrapText="1"/>
    </xf>
    <xf numFmtId="1" fontId="29" fillId="0" borderId="45" xfId="28" applyNumberFormat="1" applyFont="1" applyFill="1" applyBorder="1" applyAlignment="1">
      <alignment horizontal="center" vertical="center" wrapText="1"/>
    </xf>
    <xf numFmtId="164" fontId="29" fillId="0" borderId="45" xfId="28" applyNumberFormat="1" applyFont="1" applyFill="1" applyBorder="1" applyAlignment="1">
      <alignment horizontal="center" vertical="center" wrapText="1"/>
    </xf>
    <xf numFmtId="164" fontId="29" fillId="0" borderId="1" xfId="28" applyNumberFormat="1" applyFont="1" applyFill="1" applyBorder="1" applyAlignment="1">
      <alignment horizontal="center" vertical="center" wrapText="1"/>
    </xf>
    <xf numFmtId="0" fontId="220" fillId="26" borderId="1" xfId="0" applyFont="1" applyFill="1" applyBorder="1" applyAlignment="1">
      <alignment horizontal="center" vertical="center" wrapText="1"/>
    </xf>
    <xf numFmtId="1" fontId="220" fillId="26" borderId="1" xfId="0" applyNumberFormat="1" applyFont="1" applyFill="1" applyBorder="1" applyAlignment="1">
      <alignment horizontal="center" vertical="center" wrapText="1"/>
    </xf>
    <xf numFmtId="200" fontId="220" fillId="26" borderId="1" xfId="0" applyNumberFormat="1" applyFont="1" applyFill="1" applyBorder="1" applyAlignment="1">
      <alignment horizontal="center" vertical="center" wrapText="1"/>
    </xf>
    <xf numFmtId="175" fontId="223" fillId="0" borderId="0" xfId="0" applyNumberFormat="1" applyFont="1" applyFill="1" applyBorder="1" applyAlignment="1">
      <alignment vertical="center"/>
    </xf>
    <xf numFmtId="177" fontId="224" fillId="0" borderId="15" xfId="0" applyNumberFormat="1" applyFont="1" applyFill="1" applyBorder="1" applyAlignment="1">
      <alignment horizontal="center" vertical="center"/>
    </xf>
    <xf numFmtId="0" fontId="224" fillId="0" borderId="34" xfId="0" applyFont="1" applyFill="1" applyBorder="1" applyAlignment="1">
      <alignment horizontal="center" vertical="center"/>
    </xf>
    <xf numFmtId="0" fontId="224" fillId="0" borderId="3" xfId="79" applyFont="1" applyFill="1" applyBorder="1" applyAlignment="1">
      <alignment horizontal="center" vertical="center"/>
    </xf>
    <xf numFmtId="179" fontId="223" fillId="0" borderId="0" xfId="0" applyNumberFormat="1" applyFont="1" applyFill="1" applyBorder="1" applyAlignment="1">
      <alignment horizontal="center" vertical="center" wrapText="1"/>
    </xf>
    <xf numFmtId="172" fontId="223" fillId="0" borderId="0" xfId="0" applyNumberFormat="1" applyFont="1" applyFill="1" applyBorder="1" applyAlignment="1">
      <alignment horizontal="center" vertical="center" wrapText="1"/>
    </xf>
    <xf numFmtId="200" fontId="224" fillId="0" borderId="3" xfId="7" applyNumberFormat="1" applyFont="1" applyFill="1" applyBorder="1" applyAlignment="1">
      <alignment horizontal="center" vertical="center" wrapText="1"/>
    </xf>
    <xf numFmtId="0" fontId="223" fillId="0" borderId="0" xfId="0" applyFont="1" applyFill="1" applyBorder="1" applyAlignment="1">
      <alignment horizontal="left" vertical="center" wrapText="1"/>
    </xf>
    <xf numFmtId="0" fontId="223" fillId="0" borderId="0" xfId="35074" applyFont="1" applyFill="1" applyAlignment="1">
      <alignment vertical="center"/>
    </xf>
    <xf numFmtId="0" fontId="224" fillId="0" borderId="1" xfId="35074" applyFont="1" applyFill="1" applyBorder="1" applyAlignment="1">
      <alignment vertical="center"/>
    </xf>
    <xf numFmtId="0" fontId="224" fillId="0" borderId="1" xfId="0" applyFont="1" applyFill="1" applyBorder="1" applyAlignment="1">
      <alignment horizontal="center" vertical="center"/>
    </xf>
    <xf numFmtId="0" fontId="224" fillId="0" borderId="1" xfId="0" applyFont="1" applyFill="1" applyBorder="1" applyAlignment="1">
      <alignment horizontal="centerContinuous" vertical="center"/>
    </xf>
    <xf numFmtId="0" fontId="223" fillId="0" borderId="1" xfId="35074" applyFont="1" applyFill="1" applyBorder="1" applyAlignment="1">
      <alignment vertical="center"/>
    </xf>
    <xf numFmtId="177" fontId="224" fillId="0" borderId="1" xfId="0" applyNumberFormat="1" applyFont="1" applyFill="1" applyBorder="1" applyAlignment="1">
      <alignment horizontal="centerContinuous" vertical="center"/>
    </xf>
    <xf numFmtId="179" fontId="224" fillId="0" borderId="0" xfId="0" applyNumberFormat="1" applyFont="1" applyFill="1" applyBorder="1" applyAlignment="1">
      <alignment horizontal="center" vertical="center" wrapText="1"/>
    </xf>
    <xf numFmtId="177" fontId="224" fillId="0" borderId="0" xfId="0" applyNumberFormat="1" applyFont="1" applyFill="1" applyBorder="1" applyAlignment="1">
      <alignment horizontal="centerContinuous" vertical="center"/>
    </xf>
    <xf numFmtId="217" fontId="223" fillId="0" borderId="0" xfId="0" applyNumberFormat="1" applyFont="1" applyFill="1" applyAlignment="1">
      <alignment vertical="center"/>
    </xf>
    <xf numFmtId="0" fontId="224" fillId="0" borderId="1" xfId="79" applyFont="1" applyFill="1" applyBorder="1" applyAlignment="1">
      <alignment horizontal="center" vertical="center"/>
    </xf>
    <xf numFmtId="17" fontId="223" fillId="0" borderId="0" xfId="0" applyNumberFormat="1" applyFont="1" applyFill="1" applyAlignment="1">
      <alignment horizontal="center" vertical="center"/>
    </xf>
    <xf numFmtId="175" fontId="223" fillId="0" borderId="0" xfId="0" applyNumberFormat="1" applyFont="1" applyFill="1" applyAlignment="1">
      <alignment horizontal="center" vertical="center"/>
    </xf>
    <xf numFmtId="178" fontId="223" fillId="0" borderId="0" xfId="0" applyNumberFormat="1" applyFont="1" applyFill="1" applyAlignment="1">
      <alignment vertical="center"/>
    </xf>
    <xf numFmtId="175" fontId="223" fillId="0" borderId="0" xfId="0" applyNumberFormat="1" applyFont="1" applyFill="1" applyBorder="1" applyAlignment="1">
      <alignment horizontal="center" vertical="center"/>
    </xf>
    <xf numFmtId="177" fontId="224" fillId="0" borderId="1" xfId="0" applyNumberFormat="1" applyFont="1" applyFill="1" applyBorder="1" applyAlignment="1">
      <alignment horizontal="center" vertical="center"/>
    </xf>
    <xf numFmtId="179" fontId="224" fillId="0" borderId="1" xfId="0" applyNumberFormat="1" applyFont="1" applyFill="1" applyBorder="1" applyAlignment="1">
      <alignment horizontal="center" vertical="center" wrapText="1"/>
    </xf>
    <xf numFmtId="199" fontId="224" fillId="0" borderId="1" xfId="7" applyNumberFormat="1" applyFont="1" applyFill="1" applyBorder="1" applyAlignment="1">
      <alignment horizontal="center" vertical="center" wrapText="1"/>
    </xf>
    <xf numFmtId="199" fontId="223" fillId="0" borderId="0" xfId="0" applyNumberFormat="1" applyFont="1" applyFill="1" applyAlignment="1">
      <alignment vertical="center"/>
    </xf>
    <xf numFmtId="177" fontId="224" fillId="0" borderId="0" xfId="0" applyNumberFormat="1" applyFont="1" applyFill="1" applyBorder="1" applyAlignment="1">
      <alignment horizontal="center" vertical="center"/>
    </xf>
    <xf numFmtId="0" fontId="224" fillId="0" borderId="0" xfId="0" applyFont="1" applyFill="1" applyBorder="1" applyAlignment="1">
      <alignment horizontal="centerContinuous" vertical="center"/>
    </xf>
    <xf numFmtId="49" fontId="224" fillId="0" borderId="59" xfId="0" applyNumberFormat="1" applyFont="1" applyFill="1" applyBorder="1" applyAlignment="1">
      <alignment vertical="center" wrapText="1"/>
    </xf>
    <xf numFmtId="0" fontId="224" fillId="0" borderId="2" xfId="0" applyFont="1" applyFill="1" applyBorder="1" applyAlignment="1">
      <alignment horizontal="center" vertical="center" wrapText="1"/>
    </xf>
    <xf numFmtId="0" fontId="224" fillId="0" borderId="28" xfId="79" applyFont="1" applyFill="1" applyBorder="1" applyAlignment="1">
      <alignment horizontal="center" vertical="center" wrapText="1"/>
    </xf>
    <xf numFmtId="0" fontId="224" fillId="0" borderId="34" xfId="79" applyFont="1" applyFill="1" applyBorder="1" applyAlignment="1">
      <alignment horizontal="center" vertical="center" wrapText="1"/>
    </xf>
    <xf numFmtId="49" fontId="223" fillId="0" borderId="62" xfId="0" applyNumberFormat="1" applyFont="1" applyFill="1" applyBorder="1" applyAlignment="1">
      <alignment vertical="center" wrapText="1"/>
    </xf>
    <xf numFmtId="49" fontId="223" fillId="0" borderId="29" xfId="0" applyNumberFormat="1" applyFont="1" applyFill="1" applyBorder="1" applyAlignment="1">
      <alignment vertical="center" wrapText="1"/>
    </xf>
    <xf numFmtId="177" fontId="224" fillId="0" borderId="59" xfId="0" applyNumberFormat="1" applyFont="1" applyFill="1" applyBorder="1" applyAlignment="1">
      <alignment vertical="center" wrapText="1"/>
    </xf>
    <xf numFmtId="0" fontId="224" fillId="0" borderId="42" xfId="0" applyFont="1" applyFill="1" applyBorder="1" applyAlignment="1">
      <alignment horizontal="center" vertical="center" wrapText="1"/>
    </xf>
    <xf numFmtId="179" fontId="224" fillId="0" borderId="58" xfId="0" applyNumberFormat="1" applyFont="1" applyFill="1" applyBorder="1" applyAlignment="1">
      <alignment horizontal="center" vertical="center" wrapText="1"/>
    </xf>
    <xf numFmtId="177" fontId="224" fillId="0" borderId="0" xfId="0" applyNumberFormat="1" applyFont="1" applyFill="1" applyBorder="1" applyAlignment="1">
      <alignment vertical="center" wrapText="1"/>
    </xf>
    <xf numFmtId="0" fontId="224" fillId="0" borderId="0" xfId="0" applyFont="1" applyFill="1" applyBorder="1" applyAlignment="1">
      <alignment horizontal="center" vertical="center" wrapText="1"/>
    </xf>
    <xf numFmtId="0" fontId="224" fillId="0" borderId="61" xfId="79" applyFont="1" applyFill="1" applyBorder="1" applyAlignment="1">
      <alignment horizontal="center" vertical="center" wrapText="1"/>
    </xf>
    <xf numFmtId="177" fontId="224" fillId="0" borderId="58" xfId="0" applyNumberFormat="1" applyFont="1" applyFill="1" applyBorder="1" applyAlignment="1">
      <alignment vertical="center" wrapText="1"/>
    </xf>
    <xf numFmtId="0" fontId="223" fillId="0" borderId="0" xfId="0" applyFont="1" applyFill="1" applyAlignment="1">
      <alignment horizontal="left" vertical="center" wrapText="1"/>
    </xf>
    <xf numFmtId="179" fontId="223" fillId="0" borderId="0" xfId="0" applyNumberFormat="1" applyFont="1" applyFill="1" applyAlignment="1">
      <alignment horizontal="center" vertical="center" wrapText="1"/>
    </xf>
    <xf numFmtId="0" fontId="223" fillId="0" borderId="1" xfId="0" applyNumberFormat="1" applyFont="1" applyFill="1" applyBorder="1" applyAlignment="1">
      <alignment horizontal="center" vertical="center" wrapText="1"/>
    </xf>
    <xf numFmtId="1" fontId="223" fillId="0" borderId="1" xfId="7" applyNumberFormat="1" applyFont="1" applyFill="1" applyBorder="1" applyAlignment="1">
      <alignment horizontal="center" vertical="center" wrapText="1"/>
    </xf>
    <xf numFmtId="199" fontId="223" fillId="0" borderId="1" xfId="0" applyNumberFormat="1" applyFont="1" applyFill="1" applyBorder="1" applyAlignment="1">
      <alignment horizontal="center" vertical="center"/>
    </xf>
    <xf numFmtId="9" fontId="223" fillId="0" borderId="1" xfId="2" applyFont="1" applyFill="1" applyBorder="1" applyAlignment="1">
      <alignment horizontal="center" vertical="center" wrapText="1"/>
    </xf>
    <xf numFmtId="167" fontId="224" fillId="0" borderId="1" xfId="0" applyNumberFormat="1" applyFont="1" applyFill="1" applyBorder="1" applyAlignment="1">
      <alignment horizontal="center" vertical="center"/>
    </xf>
    <xf numFmtId="1" fontId="224" fillId="0" borderId="1" xfId="8850" applyNumberFormat="1" applyFont="1" applyFill="1" applyBorder="1" applyAlignment="1">
      <alignment horizontal="center" vertical="center" wrapText="1"/>
    </xf>
    <xf numFmtId="9" fontId="224" fillId="0" borderId="1" xfId="0" applyNumberFormat="1" applyFont="1" applyFill="1" applyBorder="1" applyAlignment="1">
      <alignment horizontal="center" vertical="center" wrapText="1"/>
    </xf>
    <xf numFmtId="0" fontId="224" fillId="0" borderId="0" xfId="0" applyFont="1" applyFill="1" applyBorder="1" applyAlignment="1">
      <alignment horizontal="left" vertical="center"/>
    </xf>
    <xf numFmtId="0" fontId="224" fillId="0" borderId="0" xfId="0" applyFont="1" applyFill="1" applyBorder="1" applyAlignment="1">
      <alignment horizontal="center" vertical="center"/>
    </xf>
    <xf numFmtId="167" fontId="29" fillId="0" borderId="1" xfId="35092" applyNumberFormat="1" applyFont="1" applyFill="1" applyBorder="1" applyAlignment="1">
      <alignment vertical="center"/>
    </xf>
    <xf numFmtId="179" fontId="223" fillId="0" borderId="1" xfId="35092" applyNumberFormat="1" applyFont="1" applyFill="1" applyBorder="1" applyAlignment="1">
      <alignment horizontal="center" vertical="center"/>
    </xf>
    <xf numFmtId="175" fontId="224" fillId="0" borderId="1" xfId="35093" applyNumberFormat="1" applyFont="1" applyBorder="1" applyAlignment="1">
      <alignment horizontal="left" vertical="center"/>
    </xf>
    <xf numFmtId="179" fontId="224" fillId="0" borderId="1" xfId="35092" applyNumberFormat="1" applyFont="1" applyFill="1" applyBorder="1" applyAlignment="1">
      <alignment horizontal="center" vertical="center"/>
    </xf>
    <xf numFmtId="0" fontId="285" fillId="0" borderId="0" xfId="35093" applyFont="1" applyAlignment="1">
      <alignment vertical="center"/>
    </xf>
    <xf numFmtId="179" fontId="29" fillId="0" borderId="1" xfId="35092" applyNumberFormat="1" applyFont="1" applyFill="1" applyBorder="1" applyAlignment="1">
      <alignment horizontal="center" vertical="center"/>
    </xf>
    <xf numFmtId="167" fontId="220" fillId="0" borderId="1" xfId="35093" applyNumberFormat="1" applyFont="1" applyBorder="1" applyAlignment="1">
      <alignment horizontal="center" vertical="center"/>
    </xf>
    <xf numFmtId="167" fontId="29" fillId="0" borderId="0" xfId="35092" applyNumberFormat="1" applyFont="1" applyFill="1" applyAlignment="1">
      <alignment vertical="center"/>
    </xf>
    <xf numFmtId="0" fontId="29" fillId="0" borderId="0" xfId="35092" applyFont="1" applyFill="1" applyAlignment="1">
      <alignment vertical="center"/>
    </xf>
    <xf numFmtId="179" fontId="29" fillId="0" borderId="0" xfId="35092" applyNumberFormat="1" applyFont="1" applyFill="1" applyBorder="1" applyAlignment="1">
      <alignment vertical="center"/>
    </xf>
    <xf numFmtId="167" fontId="223" fillId="0" borderId="0" xfId="0" applyNumberFormat="1" applyFont="1" applyFill="1" applyBorder="1" applyAlignment="1">
      <alignment vertical="center"/>
    </xf>
    <xf numFmtId="167" fontId="223" fillId="0" borderId="0" xfId="0" applyNumberFormat="1" applyFont="1" applyFill="1" applyBorder="1" applyAlignment="1">
      <alignment horizontal="center" vertical="center"/>
    </xf>
    <xf numFmtId="0" fontId="224" fillId="0" borderId="11" xfId="0" applyFont="1" applyFill="1" applyBorder="1" applyAlignment="1">
      <alignment horizontal="center" vertical="center" wrapText="1"/>
    </xf>
    <xf numFmtId="0" fontId="223" fillId="0" borderId="48" xfId="0" applyFont="1" applyFill="1" applyBorder="1" applyAlignment="1">
      <alignment horizontal="center" vertical="center" wrapText="1"/>
    </xf>
    <xf numFmtId="0" fontId="223" fillId="0" borderId="50" xfId="0" applyFont="1" applyFill="1" applyBorder="1" applyAlignment="1">
      <alignment horizontal="center" vertical="center" wrapText="1"/>
    </xf>
    <xf numFmtId="199" fontId="223" fillId="0" borderId="46" xfId="0" applyNumberFormat="1" applyFont="1" applyFill="1" applyBorder="1" applyAlignment="1">
      <alignment horizontal="center" vertical="center"/>
    </xf>
    <xf numFmtId="199" fontId="224" fillId="0" borderId="11" xfId="1" applyNumberFormat="1" applyFont="1" applyFill="1" applyBorder="1" applyAlignment="1">
      <alignment horizontal="center" vertical="center" wrapText="1"/>
    </xf>
    <xf numFmtId="0" fontId="285" fillId="0" borderId="0" xfId="43968" applyFont="1" applyFill="1" applyBorder="1" applyAlignment="1">
      <alignment vertical="center"/>
    </xf>
    <xf numFmtId="168" fontId="223" fillId="0" borderId="0" xfId="0" applyNumberFormat="1" applyFont="1" applyFill="1" applyAlignment="1">
      <alignment vertical="center"/>
    </xf>
    <xf numFmtId="199" fontId="287" fillId="0" borderId="0" xfId="0" applyNumberFormat="1" applyFont="1" applyFill="1" applyAlignment="1">
      <alignment horizontal="center" vertical="center"/>
    </xf>
    <xf numFmtId="199" fontId="287" fillId="0" borderId="0" xfId="0" applyNumberFormat="1" applyFont="1" applyFill="1" applyAlignment="1">
      <alignment vertical="center"/>
    </xf>
    <xf numFmtId="168" fontId="224" fillId="0" borderId="1" xfId="1" applyFont="1" applyFill="1" applyBorder="1" applyAlignment="1">
      <alignment horizontal="center" vertical="center"/>
    </xf>
    <xf numFmtId="0" fontId="29" fillId="0" borderId="1" xfId="28" applyFont="1" applyFill="1" applyBorder="1" applyAlignment="1">
      <alignment horizontal="center" vertical="center" wrapText="1"/>
    </xf>
    <xf numFmtId="0" fontId="29" fillId="0" borderId="1" xfId="28" applyFont="1" applyFill="1" applyBorder="1" applyAlignment="1">
      <alignment horizontal="left" vertical="center" wrapText="1"/>
    </xf>
    <xf numFmtId="0" fontId="220" fillId="0" borderId="1" xfId="0" applyFont="1" applyFill="1" applyBorder="1" applyAlignment="1">
      <alignment horizontal="center" vertical="center" wrapText="1"/>
    </xf>
    <xf numFmtId="1" fontId="220" fillId="0" borderId="1" xfId="0" applyNumberFormat="1" applyFont="1" applyFill="1" applyBorder="1" applyAlignment="1">
      <alignment horizontal="center" vertical="center" wrapText="1"/>
    </xf>
    <xf numFmtId="199" fontId="220" fillId="0" borderId="1" xfId="0" applyNumberFormat="1" applyFont="1" applyFill="1" applyBorder="1" applyAlignment="1">
      <alignment horizontal="center" vertical="center" wrapText="1"/>
    </xf>
    <xf numFmtId="0" fontId="223" fillId="0" borderId="58" xfId="0" applyFont="1" applyFill="1" applyBorder="1" applyAlignment="1">
      <alignment vertical="center"/>
    </xf>
    <xf numFmtId="0" fontId="223" fillId="0" borderId="34" xfId="0" applyFont="1" applyFill="1" applyBorder="1" applyAlignment="1">
      <alignment horizontal="center" vertical="center"/>
    </xf>
    <xf numFmtId="2" fontId="223" fillId="0" borderId="0" xfId="0" applyNumberFormat="1" applyFont="1" applyFill="1" applyAlignment="1">
      <alignment horizontal="center" vertical="center"/>
    </xf>
    <xf numFmtId="2" fontId="223" fillId="0" borderId="34" xfId="0" applyNumberFormat="1" applyFont="1" applyFill="1" applyBorder="1" applyAlignment="1">
      <alignment horizontal="center" vertical="center"/>
    </xf>
    <xf numFmtId="0" fontId="224" fillId="0" borderId="61" xfId="0" applyFont="1" applyFill="1" applyBorder="1" applyAlignment="1">
      <alignment horizontal="center" vertical="center"/>
    </xf>
    <xf numFmtId="177" fontId="224" fillId="0" borderId="34" xfId="0" applyNumberFormat="1" applyFont="1" applyBorder="1" applyAlignment="1">
      <alignment horizontal="center" vertical="center"/>
    </xf>
    <xf numFmtId="3" fontId="224" fillId="0" borderId="0" xfId="0" applyNumberFormat="1" applyFont="1" applyAlignment="1">
      <alignment horizontal="center" vertical="center"/>
    </xf>
    <xf numFmtId="0" fontId="222" fillId="0" borderId="13" xfId="0" applyFont="1" applyBorder="1" applyAlignment="1">
      <alignment horizontal="center" vertical="center" wrapText="1"/>
    </xf>
    <xf numFmtId="199" fontId="222" fillId="0" borderId="0" xfId="0" applyNumberFormat="1" applyFont="1" applyFill="1" applyAlignment="1">
      <alignment horizontal="center" vertical="center"/>
    </xf>
    <xf numFmtId="218" fontId="223" fillId="0" borderId="0" xfId="2" applyNumberFormat="1" applyFont="1" applyFill="1" applyAlignment="1">
      <alignment vertical="center"/>
    </xf>
    <xf numFmtId="2" fontId="223" fillId="0" borderId="0" xfId="0" applyNumberFormat="1" applyFont="1" applyFill="1" applyBorder="1" applyAlignment="1">
      <alignment horizontal="center" vertical="center"/>
    </xf>
    <xf numFmtId="179" fontId="222" fillId="0" borderId="0" xfId="0" applyNumberFormat="1" applyFont="1" applyFill="1" applyAlignment="1">
      <alignment horizontal="center" vertical="center"/>
    </xf>
    <xf numFmtId="179" fontId="230" fillId="0" borderId="1" xfId="0" applyNumberFormat="1" applyFont="1" applyFill="1" applyBorder="1" applyAlignment="1">
      <alignment horizontal="center" vertical="center" wrapText="1"/>
    </xf>
    <xf numFmtId="167" fontId="20" fillId="0" borderId="1" xfId="35092" applyNumberFormat="1" applyFont="1" applyFill="1" applyBorder="1" applyAlignment="1">
      <alignment vertical="center"/>
    </xf>
    <xf numFmtId="167" fontId="20" fillId="0" borderId="1" xfId="35093" applyNumberFormat="1" applyFont="1" applyFill="1" applyBorder="1" applyAlignment="1">
      <alignment vertical="center"/>
    </xf>
    <xf numFmtId="179" fontId="224" fillId="2" borderId="1" xfId="35092" applyNumberFormat="1" applyFont="1" applyFill="1" applyBorder="1" applyAlignment="1">
      <alignment horizontal="center" vertical="center"/>
    </xf>
    <xf numFmtId="175" fontId="307" fillId="0" borderId="0" xfId="35093" applyNumberFormat="1" applyFont="1" applyBorder="1" applyAlignment="1">
      <alignment vertical="center"/>
    </xf>
    <xf numFmtId="179" fontId="223" fillId="0" borderId="59" xfId="35092" applyNumberFormat="1" applyFont="1" applyFill="1" applyBorder="1" applyAlignment="1">
      <alignment horizontal="center" vertical="center"/>
    </xf>
    <xf numFmtId="179" fontId="20" fillId="0" borderId="59" xfId="35092" applyNumberFormat="1" applyFont="1" applyFill="1" applyBorder="1" applyAlignment="1">
      <alignment horizontal="center" vertical="center"/>
    </xf>
    <xf numFmtId="167" fontId="220" fillId="0" borderId="1" xfId="35093" applyNumberFormat="1" applyFont="1" applyFill="1" applyBorder="1" applyAlignment="1">
      <alignment horizontal="center" vertical="center"/>
    </xf>
    <xf numFmtId="0" fontId="308" fillId="0" borderId="0" xfId="0" applyFont="1" applyFill="1" applyAlignment="1">
      <alignment vertical="center"/>
    </xf>
    <xf numFmtId="199" fontId="224" fillId="0" borderId="0" xfId="7" applyNumberFormat="1" applyFont="1" applyFill="1" applyBorder="1" applyAlignment="1">
      <alignment horizontal="center" vertical="center" wrapText="1"/>
    </xf>
    <xf numFmtId="0" fontId="223" fillId="0" borderId="0" xfId="6" applyFont="1" applyFill="1" applyAlignment="1">
      <alignment vertical="center"/>
    </xf>
    <xf numFmtId="165" fontId="224" fillId="0" borderId="15" xfId="6" applyNumberFormat="1" applyFont="1" applyFill="1" applyBorder="1" applyAlignment="1">
      <alignment horizontal="center" vertical="center" wrapText="1"/>
    </xf>
    <xf numFmtId="165" fontId="223" fillId="0" borderId="15" xfId="6" applyNumberFormat="1" applyFont="1" applyFill="1" applyBorder="1" applyAlignment="1">
      <alignment horizontal="center" vertical="center" wrapText="1"/>
    </xf>
    <xf numFmtId="204" fontId="224" fillId="0" borderId="0" xfId="7" applyNumberFormat="1" applyFont="1" applyFill="1" applyBorder="1" applyAlignment="1">
      <alignment horizontal="center" vertical="center" wrapText="1"/>
    </xf>
    <xf numFmtId="0" fontId="230" fillId="0" borderId="14" xfId="0" applyFont="1" applyBorder="1" applyAlignment="1">
      <alignment horizontal="center" vertical="center" wrapText="1"/>
    </xf>
    <xf numFmtId="0" fontId="230" fillId="0" borderId="70" xfId="0" applyFont="1" applyBorder="1" applyAlignment="1">
      <alignment horizontal="center" vertical="center" wrapText="1"/>
    </xf>
    <xf numFmtId="0" fontId="230" fillId="0" borderId="71" xfId="0" applyFont="1" applyBorder="1" applyAlignment="1">
      <alignment horizontal="center" vertical="center"/>
    </xf>
    <xf numFmtId="222" fontId="223" fillId="0" borderId="0" xfId="0" applyNumberFormat="1" applyFont="1" applyFill="1" applyAlignment="1">
      <alignment vertical="center"/>
    </xf>
    <xf numFmtId="179" fontId="230" fillId="2" borderId="1" xfId="0" applyNumberFormat="1" applyFont="1" applyFill="1" applyBorder="1" applyAlignment="1">
      <alignment horizontal="center" vertical="center" wrapText="1"/>
    </xf>
    <xf numFmtId="179" fontId="230" fillId="2" borderId="13" xfId="0" applyNumberFormat="1" applyFont="1" applyFill="1" applyBorder="1" applyAlignment="1">
      <alignment horizontal="center" vertical="center" wrapText="1"/>
    </xf>
    <xf numFmtId="168" fontId="224" fillId="0" borderId="1" xfId="1" applyNumberFormat="1" applyFont="1" applyFill="1" applyBorder="1" applyAlignment="1">
      <alignment horizontal="center" vertical="center" wrapText="1"/>
    </xf>
    <xf numFmtId="172" fontId="223" fillId="0" borderId="1" xfId="43899" applyNumberFormat="1" applyFont="1" applyFill="1" applyBorder="1" applyAlignment="1">
      <alignment horizontal="center" vertical="center"/>
    </xf>
    <xf numFmtId="172" fontId="223" fillId="0" borderId="1" xfId="0" applyNumberFormat="1" applyFont="1" applyFill="1" applyBorder="1" applyAlignment="1">
      <alignment horizontal="center" vertical="center"/>
    </xf>
    <xf numFmtId="222" fontId="222" fillId="0" borderId="0" xfId="0" applyNumberFormat="1" applyFont="1" applyFill="1" applyAlignment="1">
      <alignment horizontal="left" vertical="center"/>
    </xf>
    <xf numFmtId="199" fontId="222" fillId="0" borderId="0" xfId="0" applyNumberFormat="1" applyFont="1" applyFill="1" applyAlignment="1">
      <alignment vertical="center"/>
    </xf>
    <xf numFmtId="0" fontId="260" fillId="0" borderId="72" xfId="35060" applyFill="1" applyBorder="1"/>
    <xf numFmtId="164" fontId="12" fillId="0" borderId="37" xfId="28" applyNumberFormat="1" applyFont="1" applyFill="1" applyBorder="1" applyAlignment="1">
      <alignment horizontal="center" vertical="center" wrapText="1"/>
    </xf>
    <xf numFmtId="199" fontId="223" fillId="0" borderId="0" xfId="0" applyNumberFormat="1" applyFont="1" applyFill="1" applyAlignment="1">
      <alignment horizontal="center" vertical="center"/>
    </xf>
    <xf numFmtId="0" fontId="224" fillId="2" borderId="28" xfId="79" applyFont="1" applyFill="1" applyBorder="1" applyAlignment="1">
      <alignment horizontal="center" vertical="center" wrapText="1"/>
    </xf>
    <xf numFmtId="179" fontId="223" fillId="2" borderId="0" xfId="0" applyNumberFormat="1" applyFont="1" applyFill="1" applyAlignment="1">
      <alignment horizontal="center" vertical="center"/>
    </xf>
    <xf numFmtId="179" fontId="224" fillId="2" borderId="41" xfId="0" applyNumberFormat="1" applyFont="1" applyFill="1" applyBorder="1" applyAlignment="1">
      <alignment horizontal="center" vertical="center" wrapText="1"/>
    </xf>
    <xf numFmtId="0" fontId="230" fillId="0" borderId="70" xfId="0" applyFont="1" applyBorder="1" applyAlignment="1">
      <alignment horizontal="center" vertical="center"/>
    </xf>
    <xf numFmtId="173" fontId="235" fillId="0" borderId="11" xfId="2" applyNumberFormat="1" applyFont="1" applyFill="1" applyBorder="1" applyAlignment="1">
      <alignment horizontal="center" vertical="center" wrapText="1"/>
    </xf>
    <xf numFmtId="173" fontId="310" fillId="0" borderId="11" xfId="8802" applyNumberFormat="1" applyFont="1" applyFill="1" applyBorder="1" applyAlignment="1">
      <alignment horizontal="center" vertical="center"/>
    </xf>
    <xf numFmtId="0" fontId="216" fillId="0" borderId="0" xfId="0" applyFont="1" applyFill="1" applyAlignment="1">
      <alignment horizontal="center" vertical="center" wrapText="1"/>
    </xf>
    <xf numFmtId="0" fontId="223" fillId="0" borderId="73" xfId="0" applyNumberFormat="1" applyFont="1" applyFill="1" applyBorder="1" applyAlignment="1">
      <alignment horizontal="center" vertical="center" wrapText="1"/>
    </xf>
    <xf numFmtId="1" fontId="223" fillId="0" borderId="73" xfId="7" applyNumberFormat="1" applyFont="1" applyFill="1" applyBorder="1" applyAlignment="1">
      <alignment horizontal="center" vertical="center" wrapText="1"/>
    </xf>
    <xf numFmtId="199" fontId="223" fillId="0" borderId="73" xfId="0" applyNumberFormat="1" applyFont="1" applyFill="1" applyBorder="1" applyAlignment="1">
      <alignment horizontal="center" vertical="center"/>
    </xf>
    <xf numFmtId="172" fontId="223" fillId="0" borderId="73" xfId="43899" applyNumberFormat="1" applyFont="1" applyFill="1" applyBorder="1" applyAlignment="1">
      <alignment horizontal="center" vertical="center"/>
    </xf>
    <xf numFmtId="172" fontId="223" fillId="0" borderId="73" xfId="0" applyNumberFormat="1" applyFont="1" applyFill="1" applyBorder="1" applyAlignment="1">
      <alignment horizontal="center" vertical="center"/>
    </xf>
    <xf numFmtId="167" fontId="29" fillId="0" borderId="73" xfId="35092" applyNumberFormat="1" applyFont="1" applyFill="1" applyBorder="1" applyAlignment="1">
      <alignment vertical="center"/>
    </xf>
    <xf numFmtId="179" fontId="223" fillId="0" borderId="73" xfId="35092" applyNumberFormat="1" applyFont="1" applyFill="1" applyBorder="1" applyAlignment="1">
      <alignment horizontal="center" vertical="center"/>
    </xf>
    <xf numFmtId="167" fontId="20" fillId="0" borderId="73" xfId="35092" applyNumberFormat="1" applyFont="1" applyFill="1" applyBorder="1" applyAlignment="1">
      <alignment vertical="center"/>
    </xf>
    <xf numFmtId="0" fontId="222" fillId="0" borderId="73" xfId="0" applyFont="1" applyBorder="1" applyAlignment="1">
      <alignment horizontal="center" vertical="center" wrapText="1"/>
    </xf>
    <xf numFmtId="0" fontId="221" fillId="0" borderId="73" xfId="0" applyFont="1" applyBorder="1" applyAlignment="1">
      <alignment horizontal="center" vertical="center"/>
    </xf>
    <xf numFmtId="0" fontId="222" fillId="0" borderId="74" xfId="0" applyFont="1" applyBorder="1" applyAlignment="1">
      <alignment horizontal="center" vertical="center" wrapText="1"/>
    </xf>
    <xf numFmtId="0" fontId="221" fillId="0" borderId="74" xfId="0" applyFont="1" applyBorder="1" applyAlignment="1">
      <alignment horizontal="center" vertical="center"/>
    </xf>
    <xf numFmtId="0" fontId="230" fillId="0" borderId="73" xfId="0" applyFont="1" applyBorder="1" applyAlignment="1">
      <alignment horizontal="center" vertical="center" wrapText="1"/>
    </xf>
    <xf numFmtId="0" fontId="0" fillId="0" borderId="73" xfId="0" applyBorder="1" applyAlignment="1">
      <alignment horizontal="center"/>
    </xf>
    <xf numFmtId="4" fontId="217" fillId="0" borderId="32" xfId="35126" applyNumberFormat="1" applyFont="1" applyFill="1" applyBorder="1" applyAlignment="1">
      <alignment horizontal="right" vertical="center" wrapText="1"/>
    </xf>
    <xf numFmtId="199" fontId="230" fillId="0" borderId="0" xfId="0" applyNumberFormat="1" applyFont="1" applyFill="1" applyAlignment="1">
      <alignment horizontal="left" vertical="center"/>
    </xf>
    <xf numFmtId="0" fontId="224" fillId="0" borderId="58" xfId="0" applyFont="1" applyFill="1" applyBorder="1" applyAlignment="1">
      <alignment horizontal="center" vertical="center" wrapText="1"/>
    </xf>
    <xf numFmtId="0" fontId="224" fillId="0" borderId="60" xfId="0" applyFont="1" applyFill="1" applyBorder="1" applyAlignment="1">
      <alignment horizontal="center" vertical="center" wrapText="1"/>
    </xf>
    <xf numFmtId="0" fontId="224" fillId="0" borderId="61" xfId="0" applyFont="1" applyFill="1" applyBorder="1" applyAlignment="1">
      <alignment horizontal="center" vertical="center" wrapText="1"/>
    </xf>
    <xf numFmtId="0" fontId="224" fillId="0" borderId="67" xfId="0" applyFont="1" applyFill="1" applyBorder="1" applyAlignment="1">
      <alignment horizontal="center" vertical="center" wrapText="1"/>
    </xf>
    <xf numFmtId="0" fontId="224" fillId="0" borderId="68" xfId="0" applyFont="1" applyFill="1" applyBorder="1" applyAlignment="1">
      <alignment horizontal="center" vertical="center" wrapText="1"/>
    </xf>
    <xf numFmtId="0" fontId="224" fillId="0" borderId="69" xfId="0" applyFont="1" applyFill="1" applyBorder="1" applyAlignment="1">
      <alignment horizontal="center" vertical="center" wrapText="1"/>
    </xf>
    <xf numFmtId="0" fontId="224" fillId="0" borderId="0" xfId="0" applyFont="1" applyFill="1" applyAlignment="1">
      <alignment horizontal="center" vertical="center"/>
    </xf>
    <xf numFmtId="49" fontId="257" fillId="0" borderId="1" xfId="0" applyNumberFormat="1" applyFont="1" applyFill="1" applyBorder="1" applyAlignment="1">
      <alignment horizontal="center" vertical="center" wrapText="1"/>
    </xf>
    <xf numFmtId="49" fontId="224" fillId="0" borderId="58" xfId="0" applyNumberFormat="1" applyFont="1" applyFill="1" applyBorder="1" applyAlignment="1">
      <alignment horizontal="center" vertical="center" wrapText="1"/>
    </xf>
    <xf numFmtId="49" fontId="224" fillId="0" borderId="61" xfId="0" applyNumberFormat="1" applyFont="1" applyFill="1" applyBorder="1" applyAlignment="1">
      <alignment horizontal="center" vertical="center" wrapText="1"/>
    </xf>
    <xf numFmtId="0" fontId="280" fillId="31" borderId="65" xfId="0" applyFont="1" applyFill="1" applyBorder="1" applyAlignment="1">
      <alignment horizontal="center" vertical="center" wrapText="1"/>
    </xf>
    <xf numFmtId="0" fontId="280" fillId="31" borderId="66" xfId="0" applyFont="1" applyFill="1" applyBorder="1" applyAlignment="1">
      <alignment horizontal="center" vertical="center" wrapText="1"/>
    </xf>
    <xf numFmtId="49" fontId="224" fillId="0" borderId="0" xfId="0" applyNumberFormat="1" applyFont="1" applyFill="1" applyAlignment="1">
      <alignment horizontal="center" vertical="center" wrapText="1"/>
    </xf>
    <xf numFmtId="0" fontId="224" fillId="0" borderId="0" xfId="0" applyFont="1" applyFill="1" applyAlignment="1">
      <alignment horizontal="left" vertical="center" wrapText="1"/>
    </xf>
    <xf numFmtId="0" fontId="302" fillId="0" borderId="0" xfId="0" applyFont="1" applyFill="1" applyAlignment="1">
      <alignment horizontal="left" vertical="center" wrapText="1"/>
    </xf>
    <xf numFmtId="0" fontId="224" fillId="0" borderId="0" xfId="0" applyFont="1" applyFill="1" applyAlignment="1">
      <alignment vertical="center" wrapText="1"/>
    </xf>
    <xf numFmtId="0" fontId="269" fillId="0" borderId="0" xfId="0" applyFont="1" applyFill="1" applyAlignment="1">
      <alignment vertical="center" wrapText="1"/>
    </xf>
    <xf numFmtId="0" fontId="224" fillId="0" borderId="1" xfId="6" applyFont="1" applyFill="1" applyBorder="1" applyAlignment="1">
      <alignment horizontal="center" vertical="center" wrapText="1"/>
    </xf>
    <xf numFmtId="0" fontId="224" fillId="0" borderId="59" xfId="6" applyFont="1" applyFill="1" applyBorder="1" applyAlignment="1">
      <alignment horizontal="center" vertical="center" wrapText="1"/>
    </xf>
    <xf numFmtId="1" fontId="223" fillId="0" borderId="34" xfId="6" applyNumberFormat="1" applyFont="1" applyFill="1" applyBorder="1" applyAlignment="1">
      <alignment horizontal="left" vertical="center" wrapText="1"/>
    </xf>
    <xf numFmtId="1" fontId="223" fillId="0" borderId="60" xfId="6" applyNumberFormat="1" applyFont="1" applyFill="1" applyBorder="1" applyAlignment="1">
      <alignment horizontal="left" vertical="center" wrapText="1"/>
    </xf>
    <xf numFmtId="1" fontId="223" fillId="0" borderId="61" xfId="6" applyNumberFormat="1" applyFont="1" applyFill="1" applyBorder="1" applyAlignment="1">
      <alignment horizontal="left" vertical="center" wrapText="1"/>
    </xf>
    <xf numFmtId="0" fontId="257" fillId="0" borderId="0" xfId="0" applyFont="1" applyFill="1" applyAlignment="1">
      <alignment horizontal="left" vertical="center" wrapText="1"/>
    </xf>
    <xf numFmtId="0" fontId="257" fillId="0" borderId="1" xfId="14" applyFont="1" applyFill="1" applyBorder="1" applyAlignment="1">
      <alignment horizontal="center" vertical="center" wrapText="1"/>
    </xf>
    <xf numFmtId="0" fontId="257" fillId="0" borderId="1" xfId="0" applyFont="1" applyFill="1" applyBorder="1" applyAlignment="1">
      <alignment horizontal="center" vertical="center" wrapText="1"/>
    </xf>
    <xf numFmtId="0" fontId="224" fillId="0" borderId="0" xfId="0" applyFont="1" applyFill="1" applyAlignment="1">
      <alignment horizontal="left" vertical="center"/>
    </xf>
    <xf numFmtId="0" fontId="224" fillId="0" borderId="0" xfId="0" applyFont="1" applyFill="1" applyBorder="1" applyAlignment="1">
      <alignment horizontal="left" vertical="center" wrapText="1"/>
    </xf>
    <xf numFmtId="0" fontId="224" fillId="0" borderId="0" xfId="0" applyFont="1" applyFill="1" applyBorder="1" applyAlignment="1">
      <alignment horizontal="left" vertical="center"/>
    </xf>
    <xf numFmtId="49" fontId="224" fillId="0" borderId="60" xfId="0" applyNumberFormat="1" applyFont="1" applyFill="1" applyBorder="1" applyAlignment="1">
      <alignment horizontal="center" vertical="center" wrapText="1"/>
    </xf>
    <xf numFmtId="0" fontId="230" fillId="0" borderId="58" xfId="0" applyFont="1" applyFill="1" applyBorder="1" applyAlignment="1">
      <alignment horizontal="center" vertical="center"/>
    </xf>
    <xf numFmtId="0" fontId="230" fillId="0" borderId="61" xfId="0" applyFont="1" applyFill="1" applyBorder="1" applyAlignment="1">
      <alignment horizontal="center" vertical="center"/>
    </xf>
    <xf numFmtId="17" fontId="224" fillId="0" borderId="58" xfId="0" applyNumberFormat="1" applyFont="1" applyFill="1" applyBorder="1" applyAlignment="1">
      <alignment horizontal="center" vertical="center" wrapText="1"/>
    </xf>
    <xf numFmtId="17" fontId="224" fillId="0" borderId="61" xfId="0" applyNumberFormat="1" applyFont="1" applyFill="1" applyBorder="1" applyAlignment="1">
      <alignment horizontal="center" vertical="center" wrapText="1"/>
    </xf>
    <xf numFmtId="168" fontId="230" fillId="0" borderId="58" xfId="1" applyNumberFormat="1" applyFont="1" applyFill="1" applyBorder="1" applyAlignment="1">
      <alignment horizontal="center" vertical="center"/>
    </xf>
    <xf numFmtId="168" fontId="230" fillId="0" borderId="61" xfId="1" applyNumberFormat="1" applyFont="1" applyFill="1" applyBorder="1" applyAlignment="1">
      <alignment horizontal="center" vertical="center"/>
    </xf>
    <xf numFmtId="17" fontId="230" fillId="0" borderId="29" xfId="0" applyNumberFormat="1" applyFont="1" applyFill="1" applyBorder="1" applyAlignment="1">
      <alignment horizontal="center" vertical="center" wrapText="1"/>
    </xf>
    <xf numFmtId="17" fontId="230" fillId="0" borderId="2" xfId="0" applyNumberFormat="1" applyFont="1" applyFill="1" applyBorder="1" applyAlignment="1">
      <alignment horizontal="center" vertical="center" wrapText="1"/>
    </xf>
    <xf numFmtId="0" fontId="223" fillId="0" borderId="0" xfId="0" applyFont="1" applyFill="1" applyBorder="1" applyAlignment="1">
      <alignment horizontal="left" vertical="center" wrapText="1"/>
    </xf>
    <xf numFmtId="0" fontId="257" fillId="32" borderId="1" xfId="0" applyFont="1" applyFill="1" applyBorder="1" applyAlignment="1">
      <alignment horizontal="center" vertical="center"/>
    </xf>
    <xf numFmtId="0" fontId="230" fillId="0" borderId="0" xfId="0" applyFont="1" applyFill="1" applyBorder="1" applyAlignment="1">
      <alignment horizontal="center" vertical="center"/>
    </xf>
    <xf numFmtId="0" fontId="258" fillId="2" borderId="0" xfId="28" applyFont="1" applyFill="1" applyBorder="1" applyAlignment="1">
      <alignment horizontal="center" vertical="center" wrapText="1"/>
    </xf>
    <xf numFmtId="0" fontId="231" fillId="0" borderId="0" xfId="28" applyFont="1" applyFill="1" applyBorder="1" applyAlignment="1">
      <alignment horizontal="center" vertical="center" wrapText="1"/>
    </xf>
    <xf numFmtId="0" fontId="278" fillId="2" borderId="0" xfId="28" applyFont="1" applyFill="1" applyBorder="1" applyAlignment="1">
      <alignment horizontal="center" vertical="center" wrapText="1"/>
    </xf>
    <xf numFmtId="0" fontId="220" fillId="0" borderId="0" xfId="0" applyFont="1" applyFill="1" applyAlignment="1">
      <alignment horizontal="left" vertical="center"/>
    </xf>
    <xf numFmtId="0" fontId="230" fillId="0" borderId="58" xfId="0" applyFont="1" applyFill="1" applyBorder="1" applyAlignment="1">
      <alignment horizontal="center" vertical="center" wrapText="1"/>
    </xf>
    <xf numFmtId="0" fontId="230" fillId="0" borderId="60" xfId="0" applyFont="1" applyFill="1" applyBorder="1" applyAlignment="1">
      <alignment horizontal="center" vertical="center" wrapText="1"/>
    </xf>
    <xf numFmtId="17" fontId="230" fillId="0" borderId="58" xfId="0" applyNumberFormat="1" applyFont="1" applyFill="1" applyBorder="1" applyAlignment="1">
      <alignment horizontal="center" vertical="center" wrapText="1"/>
    </xf>
    <xf numFmtId="17" fontId="230" fillId="0" borderId="61" xfId="0" applyNumberFormat="1" applyFont="1" applyFill="1" applyBorder="1" applyAlignment="1">
      <alignment horizontal="center" vertical="center" wrapText="1"/>
    </xf>
    <xf numFmtId="168" fontId="230" fillId="0" borderId="58" xfId="1" applyNumberFormat="1" applyFont="1" applyFill="1" applyBorder="1" applyAlignment="1">
      <alignment horizontal="center" vertical="center" wrapText="1"/>
    </xf>
    <xf numFmtId="168" fontId="230" fillId="0" borderId="61" xfId="1" applyNumberFormat="1" applyFont="1" applyFill="1" applyBorder="1" applyAlignment="1">
      <alignment horizontal="center" vertical="center" wrapText="1"/>
    </xf>
    <xf numFmtId="0" fontId="280" fillId="31" borderId="34" xfId="0" applyFont="1" applyFill="1" applyBorder="1" applyAlignment="1">
      <alignment horizontal="center" vertical="center" wrapText="1"/>
    </xf>
    <xf numFmtId="1" fontId="224" fillId="0" borderId="34" xfId="6" applyNumberFormat="1" applyFont="1" applyFill="1" applyBorder="1" applyAlignment="1">
      <alignment horizontal="center" vertical="center" wrapText="1"/>
    </xf>
    <xf numFmtId="1" fontId="224" fillId="0" borderId="60" xfId="6" applyNumberFormat="1" applyFont="1" applyFill="1" applyBorder="1" applyAlignment="1">
      <alignment horizontal="center" vertical="center" wrapText="1"/>
    </xf>
    <xf numFmtId="1" fontId="224" fillId="0" borderId="61" xfId="6" applyNumberFormat="1" applyFont="1" applyFill="1" applyBorder="1" applyAlignment="1">
      <alignment horizontal="center" vertical="center" wrapText="1"/>
    </xf>
    <xf numFmtId="0" fontId="223" fillId="0" borderId="0" xfId="6" applyFont="1" applyFill="1" applyBorder="1" applyAlignment="1">
      <alignment horizontal="left" vertical="center" wrapText="1"/>
    </xf>
    <xf numFmtId="0" fontId="223" fillId="0" borderId="0" xfId="6" applyFont="1" applyFill="1" applyBorder="1" applyAlignment="1">
      <alignment horizontal="justify" vertical="center" wrapText="1"/>
    </xf>
    <xf numFmtId="0" fontId="20" fillId="0" borderId="63" xfId="35092" applyFont="1" applyFill="1" applyBorder="1" applyAlignment="1">
      <alignment horizontal="center" vertical="center" wrapText="1"/>
    </xf>
    <xf numFmtId="0" fontId="20" fillId="0" borderId="13" xfId="35092" applyFont="1" applyFill="1" applyBorder="1" applyAlignment="1">
      <alignment horizontal="center" vertical="center" wrapText="1"/>
    </xf>
    <xf numFmtId="0" fontId="222" fillId="0" borderId="0" xfId="35080" applyFont="1" applyFill="1" applyBorder="1" applyAlignment="1">
      <alignment horizontal="center" vertical="center" wrapText="1"/>
    </xf>
    <xf numFmtId="0" fontId="216" fillId="0" borderId="0" xfId="35080" applyFont="1" applyFill="1" applyBorder="1" applyAlignment="1">
      <alignment horizontal="center" vertical="center"/>
    </xf>
    <xf numFmtId="0" fontId="29" fillId="0" borderId="63" xfId="35092" applyFont="1" applyFill="1" applyBorder="1" applyAlignment="1">
      <alignment horizontal="center" vertical="center" wrapText="1"/>
    </xf>
    <xf numFmtId="0" fontId="29" fillId="0" borderId="13" xfId="35092" applyFont="1" applyFill="1" applyBorder="1" applyAlignment="1">
      <alignment horizontal="center" vertical="center" wrapText="1"/>
    </xf>
    <xf numFmtId="0" fontId="29" fillId="0" borderId="30" xfId="35092" applyFont="1" applyFill="1" applyBorder="1" applyAlignment="1">
      <alignment horizontal="center" vertical="center" wrapText="1"/>
    </xf>
    <xf numFmtId="0" fontId="224" fillId="0" borderId="55" xfId="0" applyFont="1" applyFill="1" applyBorder="1" applyAlignment="1">
      <alignment horizontal="center" vertical="center" wrapText="1"/>
    </xf>
    <xf numFmtId="0" fontId="224" fillId="0" borderId="13" xfId="0" applyFont="1" applyFill="1" applyBorder="1" applyAlignment="1">
      <alignment horizontal="center" vertical="center" wrapText="1"/>
    </xf>
    <xf numFmtId="0" fontId="230" fillId="0" borderId="4" xfId="0" applyFont="1" applyFill="1" applyBorder="1" applyAlignment="1">
      <alignment horizontal="center" vertical="center"/>
    </xf>
    <xf numFmtId="0" fontId="230" fillId="0" borderId="5" xfId="0" applyFont="1" applyFill="1" applyBorder="1" applyAlignment="1">
      <alignment horizontal="center" vertical="center"/>
    </xf>
    <xf numFmtId="0" fontId="230" fillId="0" borderId="6" xfId="0" applyFont="1" applyFill="1" applyBorder="1" applyAlignment="1">
      <alignment horizontal="center" vertical="center"/>
    </xf>
    <xf numFmtId="0" fontId="230" fillId="0" borderId="7" xfId="0" applyFont="1" applyFill="1" applyBorder="1" applyAlignment="1">
      <alignment horizontal="center" vertical="center"/>
    </xf>
    <xf numFmtId="0" fontId="230" fillId="0" borderId="64" xfId="0" applyFont="1" applyFill="1" applyBorder="1" applyAlignment="1">
      <alignment horizontal="center" vertical="center"/>
    </xf>
    <xf numFmtId="0" fontId="230" fillId="0" borderId="8" xfId="0" applyFont="1" applyFill="1" applyBorder="1" applyAlignment="1">
      <alignment horizontal="center" vertical="center"/>
    </xf>
    <xf numFmtId="0" fontId="230" fillId="0" borderId="9" xfId="0" applyFont="1" applyFill="1" applyBorder="1" applyAlignment="1">
      <alignment horizontal="center" vertical="center"/>
    </xf>
    <xf numFmtId="0" fontId="230" fillId="0" borderId="10" xfId="0" applyFont="1" applyFill="1" applyBorder="1" applyAlignment="1">
      <alignment horizontal="center" vertical="center"/>
    </xf>
  </cellXfs>
  <cellStyles count="4428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30" xfId="44256" xr:uid="{392FF89C-F0E0-4B86-9AE1-3AE04613174F}"/>
    <cellStyle name="Millares 131" xfId="44263" xr:uid="{B76B996B-BF9B-4637-8041-08E9C6339FF0}"/>
    <cellStyle name="Millares 132" xfId="44271" xr:uid="{B3FCA980-3630-4D8B-A524-C0F119587E22}"/>
    <cellStyle name="Millares 133" xfId="44275" xr:uid="{F114ED34-FAC8-4802-8B31-4F682CA6D46F}"/>
    <cellStyle name="Millares 134" xfId="44277" xr:uid="{CEC43C35-196A-4F54-8A20-44A4EA67356D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Moneda 91" xfId="44257" xr:uid="{48D8D9FF-45DD-41BB-AB9E-A5E2E7617CE9}"/>
    <cellStyle name="Moneda 92" xfId="44261" xr:uid="{1B712E6F-769E-40B3-AA93-AE1C02B90D60}"/>
    <cellStyle name="Moneda 93" xfId="44265" xr:uid="{890DB37F-9E63-44F9-999D-60AB7DCE843F}"/>
    <cellStyle name="Moneda 94" xfId="44269" xr:uid="{B2620914-C212-4660-A027-5C087ECA9650}"/>
    <cellStyle name="Moneda 95" xfId="44273" xr:uid="{8D30FB91-A5CB-465C-AF4D-056412EEB760}"/>
    <cellStyle name="Moneda 96" xfId="44279" xr:uid="{2EA008D0-A206-49E9-8F05-CC1F9CCEF083}"/>
    <cellStyle name="Moneda 97" xfId="44283" xr:uid="{B1797D36-D1AD-4721-A836-CE07C22854EA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26" xfId="44259" xr:uid="{19AF6FBD-9A6F-44DF-AE20-4760DDB6FF2E}"/>
    <cellStyle name="Normal 140 27" xfId="44267" xr:uid="{BC79184C-4C11-43F6-A035-2A651298B3FC}"/>
    <cellStyle name="Normal 140 28" xfId="44281" xr:uid="{4B693D18-8550-46C9-A456-03316338856A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83" xfId="44255" xr:uid="{BE8CA24E-EE4E-49E1-94AA-EB4833F096C0}"/>
    <cellStyle name="Normal 184" xfId="44262" xr:uid="{6D3136AD-B4B5-480F-95E2-02FA5F0FCAB0}"/>
    <cellStyle name="Normal 185" xfId="44264" xr:uid="{F2D63786-201E-4B16-A962-5AAF2DD25E4F}"/>
    <cellStyle name="Normal 186" xfId="44270" xr:uid="{70E73B39-2D62-43C3-98C6-102049C3DFD9}"/>
    <cellStyle name="Normal 187" xfId="44274" xr:uid="{FCD37B27-F21D-4431-901F-789C88E524DC}"/>
    <cellStyle name="Normal 188" xfId="44276" xr:uid="{ADFD1FBD-13B9-40FE-8E09-C61E5C6F2CAD}"/>
    <cellStyle name="Normal 189" xfId="44278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72" xfId="44258" xr:uid="{9960806F-3DAB-4715-A44A-D01146F65B27}"/>
    <cellStyle name="Normal 43 3 31 2 2 2 3 73" xfId="44266" xr:uid="{D4694812-8B7E-42EC-99A1-5C3D8960EDE7}"/>
    <cellStyle name="Normal 43 3 31 2 2 2 3 74" xfId="44280" xr:uid="{02521CA5-001D-48FD-9039-DA76BC0C6D5B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51" xfId="44260" xr:uid="{9D789FD2-22A2-4450-8EF9-A0571F6655FE}"/>
    <cellStyle name="Porcentaje 52" xfId="44268" xr:uid="{85DB62D7-1F45-41C6-AF64-AB0BF9384A30}"/>
    <cellStyle name="Porcentaje 53" xfId="44272" xr:uid="{953D0A42-FBAE-4725-AC4E-EFC54EE0C474}"/>
    <cellStyle name="Porcentaje 54" xfId="44282" xr:uid="{920266CC-0A0F-45B4-B0FF-66A6830D24FD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139</c:v>
                </c:pt>
                <c:pt idx="1">
                  <c:v>57</c:v>
                </c:pt>
                <c:pt idx="2">
                  <c:v>89</c:v>
                </c:pt>
                <c:pt idx="3">
                  <c:v>65</c:v>
                </c:pt>
                <c:pt idx="4">
                  <c:v>261</c:v>
                </c:pt>
                <c:pt idx="5">
                  <c:v>173</c:v>
                </c:pt>
                <c:pt idx="6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617</c:v>
                </c:pt>
                <c:pt idx="1">
                  <c:v>479</c:v>
                </c:pt>
                <c:pt idx="2">
                  <c:v>468</c:v>
                </c:pt>
                <c:pt idx="3">
                  <c:v>296</c:v>
                </c:pt>
                <c:pt idx="4">
                  <c:v>1106</c:v>
                </c:pt>
                <c:pt idx="5">
                  <c:v>849</c:v>
                </c:pt>
                <c:pt idx="6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941</c:v>
                </c:pt>
                <c:pt idx="1">
                  <c:v>3010</c:v>
                </c:pt>
                <c:pt idx="2">
                  <c:v>308</c:v>
                </c:pt>
                <c:pt idx="3">
                  <c:v>368</c:v>
                </c:pt>
                <c:pt idx="4">
                  <c:v>184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2606</c:v>
                </c:pt>
                <c:pt idx="1">
                  <c:v>1826</c:v>
                </c:pt>
                <c:pt idx="2">
                  <c:v>379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2022'!$C$217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2022'!$B$218:$B$326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2022'!$C$218:$C$321</c:f>
              <c:numCache>
                <c:formatCode>#\ ##0\ \ \ ;[Red]\(#\ ##0\)</c:formatCode>
                <c:ptCount val="7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Julio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2022'!$E$340</c:f>
              <c:strCache>
                <c:ptCount val="1"/>
                <c:pt idx="0">
                  <c:v>Formalizados Julio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2022'!$E$342:$E$343</c:f>
              <c:numCache>
                <c:formatCode>#\ ##0\ \ \ ;[Red]\(#\ ##0\)</c:formatCode>
                <c:ptCount val="2"/>
                <c:pt idx="0">
                  <c:v>518</c:v>
                </c:pt>
                <c:pt idx="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2022'!$C$340:$D$340</c:f>
              <c:strCache>
                <c:ptCount val="1"/>
                <c:pt idx="0">
                  <c:v>Formalizados Julio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2022'!$C$342:$C$343</c:f>
              <c:numCache>
                <c:formatCode>#\ ##0\ \ \ ;[Red]\(#\ ##0\)</c:formatCode>
                <c:ptCount val="2"/>
                <c:pt idx="0">
                  <c:v>452</c:v>
                </c:pt>
                <c:pt idx="1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2022'!$E$340:$G$340</c:f>
              <c:strCache>
                <c:ptCount val="1"/>
                <c:pt idx="0">
                  <c:v>Formalizados Julio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2022'!$F$342:$F$343</c:f>
              <c:numCache>
                <c:formatCode>"¢"#\ ##0.00\ \ ;[Red]\("¢"#\ ##0.00\)</c:formatCode>
                <c:ptCount val="2"/>
                <c:pt idx="0">
                  <c:v>7.2961853281853282</c:v>
                </c:pt>
                <c:pt idx="1">
                  <c:v>17.171543767500001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2022'!$C$340:$D$340</c:f>
              <c:strCache>
                <c:ptCount val="1"/>
                <c:pt idx="0">
                  <c:v>Formalizados Julio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2022'!$D$342:$D$343</c:f>
              <c:numCache>
                <c:formatCode>"¢"#\ ##0.00\ \ ;[Red]\("¢"#\ ##0.00\)</c:formatCode>
                <c:ptCount val="2"/>
                <c:pt idx="0">
                  <c:v>8.7001084070796466</c:v>
                </c:pt>
                <c:pt idx="1">
                  <c:v>16.520894209929075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2022'!$B$411:$B$422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2022'!$C$411:$C$422</c:f>
              <c:numCache>
                <c:formatCode>General</c:formatCode>
                <c:ptCount val="7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80</c:v>
                </c:pt>
                <c:pt idx="4">
                  <c:v>68</c:v>
                </c:pt>
                <c:pt idx="5">
                  <c:v>55</c:v>
                </c:pt>
                <c:pt idx="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2022'!$C$436:$E$436</c:f>
              <c:strCache>
                <c:ptCount val="1"/>
                <c:pt idx="0">
                  <c:v>EMITIDOS DEL 01/01/2022 AL 31/07/2022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2022'!$C$438:$C$463</c:f>
              <c:numCache>
                <c:formatCode>0</c:formatCode>
                <c:ptCount val="26"/>
                <c:pt idx="0">
                  <c:v>1644</c:v>
                </c:pt>
                <c:pt idx="1">
                  <c:v>1136</c:v>
                </c:pt>
                <c:pt idx="2">
                  <c:v>40</c:v>
                </c:pt>
                <c:pt idx="3">
                  <c:v>86</c:v>
                </c:pt>
                <c:pt idx="4">
                  <c:v>10</c:v>
                </c:pt>
                <c:pt idx="5">
                  <c:v>164</c:v>
                </c:pt>
                <c:pt idx="6">
                  <c:v>419</c:v>
                </c:pt>
                <c:pt idx="7">
                  <c:v>433</c:v>
                </c:pt>
                <c:pt idx="8">
                  <c:v>225</c:v>
                </c:pt>
                <c:pt idx="9">
                  <c:v>161</c:v>
                </c:pt>
                <c:pt idx="10">
                  <c:v>212</c:v>
                </c:pt>
                <c:pt idx="11">
                  <c:v>13</c:v>
                </c:pt>
                <c:pt idx="12">
                  <c:v>2</c:v>
                </c:pt>
                <c:pt idx="13">
                  <c:v>128</c:v>
                </c:pt>
                <c:pt idx="14">
                  <c:v>69</c:v>
                </c:pt>
                <c:pt idx="15">
                  <c:v>0</c:v>
                </c:pt>
                <c:pt idx="16">
                  <c:v>153</c:v>
                </c:pt>
                <c:pt idx="17">
                  <c:v>4</c:v>
                </c:pt>
                <c:pt idx="18">
                  <c:v>6</c:v>
                </c:pt>
                <c:pt idx="19">
                  <c:v>87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66</c:v>
                </c:pt>
                <c:pt idx="24">
                  <c:v>46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2022'!$K$436:$M$436</c:f>
              <c:strCache>
                <c:ptCount val="1"/>
                <c:pt idx="0">
                  <c:v>EMITIDOS DEL 01/01/2021 AL 31/07/2021 FORMALIZADOS DEL 01/01/2021 AL 31/07/2021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2022'!$K$438:$K$463</c:f>
              <c:numCache>
                <c:formatCode>0</c:formatCode>
                <c:ptCount val="26"/>
                <c:pt idx="0">
                  <c:v>1058</c:v>
                </c:pt>
                <c:pt idx="1">
                  <c:v>1704</c:v>
                </c:pt>
                <c:pt idx="2">
                  <c:v>51</c:v>
                </c:pt>
                <c:pt idx="3">
                  <c:v>152</c:v>
                </c:pt>
                <c:pt idx="4">
                  <c:v>37</c:v>
                </c:pt>
                <c:pt idx="5">
                  <c:v>354</c:v>
                </c:pt>
                <c:pt idx="6">
                  <c:v>237</c:v>
                </c:pt>
                <c:pt idx="7">
                  <c:v>585</c:v>
                </c:pt>
                <c:pt idx="8">
                  <c:v>282</c:v>
                </c:pt>
                <c:pt idx="9">
                  <c:v>210</c:v>
                </c:pt>
                <c:pt idx="10">
                  <c:v>126</c:v>
                </c:pt>
                <c:pt idx="11">
                  <c:v>24</c:v>
                </c:pt>
                <c:pt idx="12">
                  <c:v>17</c:v>
                </c:pt>
                <c:pt idx="13">
                  <c:v>65</c:v>
                </c:pt>
                <c:pt idx="14">
                  <c:v>75</c:v>
                </c:pt>
                <c:pt idx="15">
                  <c:v>0</c:v>
                </c:pt>
                <c:pt idx="16">
                  <c:v>37</c:v>
                </c:pt>
                <c:pt idx="17">
                  <c:v>1</c:v>
                </c:pt>
                <c:pt idx="18">
                  <c:v>0</c:v>
                </c:pt>
                <c:pt idx="19">
                  <c:v>59</c:v>
                </c:pt>
                <c:pt idx="20">
                  <c:v>2</c:v>
                </c:pt>
                <c:pt idx="21">
                  <c:v>4</c:v>
                </c:pt>
                <c:pt idx="22">
                  <c:v>7</c:v>
                </c:pt>
                <c:pt idx="23">
                  <c:v>63</c:v>
                </c:pt>
                <c:pt idx="24">
                  <c:v>22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Julio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2022'!$B$588:$B$594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2022'!$D$588:$D$594</c:f>
              <c:numCache>
                <c:formatCode>"₡"#\ ##0.00</c:formatCode>
                <c:ptCount val="7"/>
                <c:pt idx="0">
                  <c:v>1957.308</c:v>
                </c:pt>
                <c:pt idx="1">
                  <c:v>420.916</c:v>
                </c:pt>
                <c:pt idx="2">
                  <c:v>1393.2919999999999</c:v>
                </c:pt>
                <c:pt idx="3">
                  <c:v>3247.5149999999999</c:v>
                </c:pt>
                <c:pt idx="4">
                  <c:v>7896.9980000000005</c:v>
                </c:pt>
                <c:pt idx="5">
                  <c:v>834.70699999999999</c:v>
                </c:pt>
                <c:pt idx="6">
                  <c:v>15616.644999999999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2022'!$B$387:$B$398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2022'!$C$387:$C$398</c:f>
              <c:numCache>
                <c:formatCode>#\ ##0\ \ \ ;[Red]\(#\ ##0\)</c:formatCode>
                <c:ptCount val="7"/>
                <c:pt idx="0">
                  <c:v>591</c:v>
                </c:pt>
                <c:pt idx="1">
                  <c:v>441</c:v>
                </c:pt>
                <c:pt idx="2">
                  <c:v>471</c:v>
                </c:pt>
                <c:pt idx="3">
                  <c:v>848</c:v>
                </c:pt>
                <c:pt idx="4">
                  <c:v>885</c:v>
                </c:pt>
                <c:pt idx="5">
                  <c:v>1035</c:v>
                </c:pt>
                <c:pt idx="6">
                  <c:v>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Julio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2022'!$H$588:$H$594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2022'!$J$588:$J$594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2719.2473734200003</c:v>
                </c:pt>
                <c:pt idx="2">
                  <c:v>196.92188921000005</c:v>
                </c:pt>
                <c:pt idx="3">
                  <c:v>0</c:v>
                </c:pt>
                <c:pt idx="4">
                  <c:v>543.54427744000009</c:v>
                </c:pt>
                <c:pt idx="5">
                  <c:v>6351.3181069099992</c:v>
                </c:pt>
                <c:pt idx="6">
                  <c:v>11667.38364366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2022'!$F$436:$H$436</c:f>
              <c:strCache>
                <c:ptCount val="1"/>
                <c:pt idx="0">
                  <c:v>FORMALIZADOS DEL 01/01/2022 AL 31/07/2022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2022'!$F$438:$F$463</c:f>
              <c:numCache>
                <c:formatCode>0</c:formatCode>
                <c:ptCount val="26"/>
                <c:pt idx="0">
                  <c:v>1379</c:v>
                </c:pt>
                <c:pt idx="1">
                  <c:v>1103</c:v>
                </c:pt>
                <c:pt idx="2">
                  <c:v>44</c:v>
                </c:pt>
                <c:pt idx="3">
                  <c:v>33</c:v>
                </c:pt>
                <c:pt idx="4">
                  <c:v>8</c:v>
                </c:pt>
                <c:pt idx="5">
                  <c:v>139</c:v>
                </c:pt>
                <c:pt idx="6">
                  <c:v>293</c:v>
                </c:pt>
                <c:pt idx="7">
                  <c:v>472</c:v>
                </c:pt>
                <c:pt idx="8">
                  <c:v>313</c:v>
                </c:pt>
                <c:pt idx="9">
                  <c:v>160</c:v>
                </c:pt>
                <c:pt idx="10">
                  <c:v>146</c:v>
                </c:pt>
                <c:pt idx="11">
                  <c:v>50</c:v>
                </c:pt>
                <c:pt idx="12">
                  <c:v>5</c:v>
                </c:pt>
                <c:pt idx="13">
                  <c:v>171</c:v>
                </c:pt>
                <c:pt idx="14">
                  <c:v>144</c:v>
                </c:pt>
                <c:pt idx="15">
                  <c:v>0</c:v>
                </c:pt>
                <c:pt idx="16">
                  <c:v>148</c:v>
                </c:pt>
                <c:pt idx="17">
                  <c:v>8</c:v>
                </c:pt>
                <c:pt idx="18">
                  <c:v>5</c:v>
                </c:pt>
                <c:pt idx="19">
                  <c:v>86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51</c:v>
                </c:pt>
                <c:pt idx="24">
                  <c:v>46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2022'!$M$436:$O$436</c:f>
              <c:strCache>
                <c:ptCount val="1"/>
                <c:pt idx="0">
                  <c:v>FORMALIZADOS DEL 01/01/2021 AL 31/07/2021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2022'!$M$438:$M$463</c:f>
              <c:numCache>
                <c:formatCode>0</c:formatCode>
                <c:ptCount val="26"/>
                <c:pt idx="0">
                  <c:v>2003</c:v>
                </c:pt>
                <c:pt idx="1">
                  <c:v>1753</c:v>
                </c:pt>
                <c:pt idx="2">
                  <c:v>65</c:v>
                </c:pt>
                <c:pt idx="3">
                  <c:v>183</c:v>
                </c:pt>
                <c:pt idx="4">
                  <c:v>30</c:v>
                </c:pt>
                <c:pt idx="5">
                  <c:v>357</c:v>
                </c:pt>
                <c:pt idx="6">
                  <c:v>257</c:v>
                </c:pt>
                <c:pt idx="7">
                  <c:v>637</c:v>
                </c:pt>
                <c:pt idx="8">
                  <c:v>339</c:v>
                </c:pt>
                <c:pt idx="9">
                  <c:v>362</c:v>
                </c:pt>
                <c:pt idx="10">
                  <c:v>164</c:v>
                </c:pt>
                <c:pt idx="11">
                  <c:v>66</c:v>
                </c:pt>
                <c:pt idx="12">
                  <c:v>15</c:v>
                </c:pt>
                <c:pt idx="13">
                  <c:v>83</c:v>
                </c:pt>
                <c:pt idx="14">
                  <c:v>196</c:v>
                </c:pt>
                <c:pt idx="15">
                  <c:v>0</c:v>
                </c:pt>
                <c:pt idx="16">
                  <c:v>70</c:v>
                </c:pt>
                <c:pt idx="17">
                  <c:v>0</c:v>
                </c:pt>
                <c:pt idx="18">
                  <c:v>0</c:v>
                </c:pt>
                <c:pt idx="19">
                  <c:v>40</c:v>
                </c:pt>
                <c:pt idx="20">
                  <c:v>2</c:v>
                </c:pt>
                <c:pt idx="21">
                  <c:v>6</c:v>
                </c:pt>
                <c:pt idx="22">
                  <c:v>8</c:v>
                </c:pt>
                <c:pt idx="23">
                  <c:v>69</c:v>
                </c:pt>
                <c:pt idx="24">
                  <c:v>46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2022'!$C$723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81BEC56-3FB0-4F8F-8FEA-FEE4A4CA275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04F9D9E-9B14-434C-96BC-A4A7979379E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A67BDC3-EC3A-42D6-980E-6720172DBD9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A8085B2-4ED0-46F9-A438-7A28DB66E96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5F06A9C-CB15-43C9-BB95-A1F8CEF6DC3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C7B6449-E3B1-4EEA-A99B-3553A92843C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A21FEA3-4182-4E83-9549-624D35A52C8B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2022'!$B$724:$B$737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2022'!$C$724:$C$737</c:f>
              <c:numCache>
                <c:formatCode>General</c:formatCode>
                <c:ptCount val="9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8">
                  <c:v>4402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2022'!$X$724:$X$738</c15:f>
                <c15:dlblRangeCache>
                  <c:ptCount val="10"/>
                  <c:pt idx="0">
                    <c:v>1,2%</c:v>
                  </c:pt>
                  <c:pt idx="1">
                    <c:v>1,5%</c:v>
                  </c:pt>
                  <c:pt idx="2">
                    <c:v>1,5%</c:v>
                  </c:pt>
                  <c:pt idx="3">
                    <c:v>1,5%</c:v>
                  </c:pt>
                  <c:pt idx="4">
                    <c:v>1,2%</c:v>
                  </c:pt>
                  <c:pt idx="5">
                    <c:v>0,8%</c:v>
                  </c:pt>
                  <c:pt idx="6">
                    <c:v>0,7%</c:v>
                  </c:pt>
                  <c:pt idx="9">
                    <c:v>91,5%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2022'!$D$723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44088C28-DE91-49DC-8761-E09FAAEA8AA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C88AF6E-206F-4D1F-B1D3-42E0893D2CD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7DF5959-67C9-4DC8-A635-09A6F2B29116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2022'!$B$724:$B$737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2022'!$D$724:$D$737</c:f>
              <c:numCache>
                <c:formatCode>General</c:formatCode>
                <c:ptCount val="9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8">
                  <c:v>409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2022'!$Y$724:$Y$738</c15:f>
                <c15:dlblRangeCache>
                  <c:ptCount val="10"/>
                  <c:pt idx="9">
                    <c:v>8,5%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1292</c:v>
                </c:pt>
                <c:pt idx="1">
                  <c:v>1581</c:v>
                </c:pt>
                <c:pt idx="2">
                  <c:v>1938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2902</c:v>
                </c:pt>
                <c:pt idx="1">
                  <c:v>12</c:v>
                </c:pt>
                <c:pt idx="2">
                  <c:v>1897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2038</c:v>
                </c:pt>
                <c:pt idx="1">
                  <c:v>707</c:v>
                </c:pt>
                <c:pt idx="2">
                  <c:v>351</c:v>
                </c:pt>
                <c:pt idx="3">
                  <c:v>402</c:v>
                </c:pt>
                <c:pt idx="4">
                  <c:v>187</c:v>
                </c:pt>
                <c:pt idx="5">
                  <c:v>130</c:v>
                </c:pt>
                <c:pt idx="6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2774</c:v>
                </c:pt>
                <c:pt idx="1">
                  <c:v>895</c:v>
                </c:pt>
                <c:pt idx="2">
                  <c:v>352</c:v>
                </c:pt>
                <c:pt idx="3">
                  <c:v>405</c:v>
                </c:pt>
                <c:pt idx="4">
                  <c:v>187</c:v>
                </c:pt>
                <c:pt idx="5">
                  <c:v>130</c:v>
                </c:pt>
                <c:pt idx="6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736</c:v>
                </c:pt>
                <c:pt idx="1">
                  <c:v>188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2022'!$D$368:$D$370</c:f>
              <c:numCache>
                <c:formatCode>"¢"#\ ##0.00\ \ ;[Red]\("¢"#\ ##0.00\)</c:formatCode>
                <c:ptCount val="3"/>
                <c:pt idx="0">
                  <c:v>15.2364081896591</c:v>
                </c:pt>
                <c:pt idx="1">
                  <c:v>22.032636868158079</c:v>
                </c:pt>
                <c:pt idx="2">
                  <c:v>16.915848551142858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478</c:v>
                </c:pt>
                <c:pt idx="1">
                  <c:v>422</c:v>
                </c:pt>
                <c:pt idx="2">
                  <c:v>379</c:v>
                </c:pt>
                <c:pt idx="3">
                  <c:v>231</c:v>
                </c:pt>
                <c:pt idx="4">
                  <c:v>845</c:v>
                </c:pt>
                <c:pt idx="5">
                  <c:v>676</c:v>
                </c:pt>
                <c:pt idx="6">
                  <c:v>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597</xdr:row>
      <xdr:rowOff>142875</xdr:rowOff>
    </xdr:from>
    <xdr:to>
      <xdr:col>6</xdr:col>
      <xdr:colOff>38100</xdr:colOff>
      <xdr:row>613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118042</xdr:colOff>
      <xdr:row>597</xdr:row>
      <xdr:rowOff>130176</xdr:rowOff>
    </xdr:from>
    <xdr:to>
      <xdr:col>11</xdr:col>
      <xdr:colOff>700881</xdr:colOff>
      <xdr:row>613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721</xdr:row>
      <xdr:rowOff>6239</xdr:rowOff>
    </xdr:from>
    <xdr:to>
      <xdr:col>10</xdr:col>
      <xdr:colOff>129457</xdr:colOff>
      <xdr:row>749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1" zoomScale="110" zoomScaleNormal="110" zoomScaleSheetLayoutView="85" workbookViewId="0">
      <selection activeCell="A32" sqref="A32:XFD5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289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512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192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193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08" t="s">
        <v>169</v>
      </c>
    </row>
    <row r="10" spans="2:12" x14ac:dyDescent="0.2">
      <c r="B10" s="465" t="s">
        <v>170</v>
      </c>
    </row>
    <row r="11" spans="2:12" x14ac:dyDescent="0.2">
      <c r="B11" s="465" t="s">
        <v>171</v>
      </c>
    </row>
    <row r="12" spans="2:12" x14ac:dyDescent="0.2">
      <c r="B12" s="465" t="s">
        <v>172</v>
      </c>
    </row>
    <row r="13" spans="2:12" x14ac:dyDescent="0.2">
      <c r="B13" s="465" t="s">
        <v>174</v>
      </c>
    </row>
    <row r="14" spans="2:12" x14ac:dyDescent="0.2">
      <c r="B14" s="465" t="s">
        <v>175</v>
      </c>
    </row>
    <row r="15" spans="2:12" x14ac:dyDescent="0.2">
      <c r="B15" s="465" t="s">
        <v>176</v>
      </c>
    </row>
    <row r="16" spans="2:12" x14ac:dyDescent="0.2">
      <c r="B16" s="465" t="s">
        <v>177</v>
      </c>
    </row>
    <row r="17" spans="2:2" x14ac:dyDescent="0.2">
      <c r="B17" s="465" t="s">
        <v>178</v>
      </c>
    </row>
    <row r="18" spans="2:2" x14ac:dyDescent="0.2">
      <c r="B18" s="465" t="s">
        <v>203</v>
      </c>
    </row>
    <row r="19" spans="2:2" x14ac:dyDescent="0.2">
      <c r="B19" s="465" t="s">
        <v>204</v>
      </c>
    </row>
    <row r="20" spans="2:2" x14ac:dyDescent="0.2">
      <c r="B20" s="465" t="s">
        <v>182</v>
      </c>
    </row>
    <row r="21" spans="2:2" x14ac:dyDescent="0.2">
      <c r="B21" s="465" t="s">
        <v>183</v>
      </c>
    </row>
    <row r="22" spans="2:2" x14ac:dyDescent="0.2">
      <c r="B22" s="465" t="s">
        <v>184</v>
      </c>
    </row>
    <row r="23" spans="2:2" x14ac:dyDescent="0.2">
      <c r="B23" s="465" t="s">
        <v>194</v>
      </c>
    </row>
    <row r="24" spans="2:2" x14ac:dyDescent="0.2">
      <c r="B24" s="465" t="s">
        <v>262</v>
      </c>
    </row>
    <row r="25" spans="2:2" x14ac:dyDescent="0.2">
      <c r="B25" s="465" t="s">
        <v>187</v>
      </c>
    </row>
    <row r="26" spans="2:2" x14ac:dyDescent="0.2">
      <c r="B26" s="465" t="s">
        <v>188</v>
      </c>
    </row>
    <row r="27" spans="2:2" x14ac:dyDescent="0.2">
      <c r="B27" s="465" t="s">
        <v>191</v>
      </c>
    </row>
    <row r="28" spans="2:2" x14ac:dyDescent="0.2">
      <c r="B28" s="465" t="s">
        <v>361</v>
      </c>
    </row>
    <row r="29" spans="2:2" x14ac:dyDescent="0.2">
      <c r="B29" s="465" t="s">
        <v>278</v>
      </c>
    </row>
    <row r="30" spans="2:2" x14ac:dyDescent="0.2">
      <c r="B30" s="465" t="s">
        <v>300</v>
      </c>
    </row>
    <row r="31" spans="2:2" x14ac:dyDescent="0.2">
      <c r="B31" s="465" t="s">
        <v>301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5" display="20. Ejecución Presupuesto 2022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7" display="21. Bonos Formalizados Población LGTBI" xr:uid="{93269A19-EF3B-41C8-B375-574050BC6DE1}"/>
    <hyperlink ref="B30" location="'Estadisticas 2021'!B654" display="22.  Bonos Postulados por Entidad Autorizada Ordinarios y  Art. 59" xr:uid="{9800F60F-27FD-4D4F-A3F0-6ED45972DE82}"/>
    <hyperlink ref="B31" location="'Estadisticas 2021'!B720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9"/>
  <sheetViews>
    <sheetView showGridLines="0" tabSelected="1" topLeftCell="B716" zoomScaleNormal="100" zoomScaleSheetLayoutView="40" workbookViewId="0">
      <selection activeCell="E26" sqref="E26"/>
    </sheetView>
  </sheetViews>
  <sheetFormatPr baseColWidth="10" defaultRowHeight="15" x14ac:dyDescent="0.2"/>
  <cols>
    <col min="1" max="1" width="1.42578125" style="17" customWidth="1"/>
    <col min="2" max="2" width="29.42578125" style="378" customWidth="1"/>
    <col min="3" max="3" width="19" style="481" customWidth="1"/>
    <col min="4" max="4" width="21.8554687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9.570312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746" t="s">
        <v>0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746" t="s">
        <v>289</v>
      </c>
      <c r="B2" s="746"/>
      <c r="C2" s="746"/>
      <c r="D2" s="746"/>
      <c r="E2" s="746"/>
      <c r="F2" s="746"/>
      <c r="G2" s="746"/>
      <c r="H2" s="746"/>
      <c r="I2" s="746"/>
      <c r="J2" s="746"/>
      <c r="K2" s="746"/>
      <c r="L2" s="746"/>
      <c r="M2" s="746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746" t="s">
        <v>512</v>
      </c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746" t="s">
        <v>1</v>
      </c>
      <c r="B4" s="746"/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60"/>
      <c r="E5" s="560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60"/>
      <c r="E6" s="560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60"/>
      <c r="E7" s="560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60"/>
      <c r="E8" s="560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250</v>
      </c>
      <c r="B9" s="560"/>
      <c r="E9" s="560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47" t="s">
        <v>169</v>
      </c>
      <c r="C11" s="747"/>
      <c r="D11" s="747"/>
      <c r="E11" s="747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1" t="s">
        <v>2</v>
      </c>
      <c r="C13" s="482" t="s">
        <v>3</v>
      </c>
      <c r="D13" s="539" t="s">
        <v>117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234</v>
      </c>
      <c r="C14" s="484">
        <v>2038</v>
      </c>
      <c r="D14" s="485">
        <v>17079092000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234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235</v>
      </c>
      <c r="C15" s="484">
        <v>707</v>
      </c>
      <c r="D15" s="485">
        <v>5654273000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235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236</v>
      </c>
      <c r="C16" s="484">
        <v>351</v>
      </c>
      <c r="D16" s="485">
        <v>2753520000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236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237</v>
      </c>
      <c r="C17" s="484">
        <v>402</v>
      </c>
      <c r="D17" s="485">
        <v>3018091000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237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282</v>
      </c>
      <c r="C18" s="484">
        <v>187</v>
      </c>
      <c r="D18" s="485">
        <v>1253686000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282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283</v>
      </c>
      <c r="C19" s="484">
        <v>130</v>
      </c>
      <c r="D19" s="485">
        <v>774499000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283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284</v>
      </c>
      <c r="C20" s="484">
        <v>68</v>
      </c>
      <c r="D20" s="485">
        <v>357187000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284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2" t="s">
        <v>6</v>
      </c>
      <c r="C21" s="480">
        <f>SUM(C14:C20)</f>
        <v>3883</v>
      </c>
      <c r="D21" s="540">
        <f>SUM(D14:D20)</f>
        <v>30890348000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1" t="s">
        <v>334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2389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47" t="s">
        <v>170</v>
      </c>
      <c r="C29" s="747"/>
      <c r="D29" s="747"/>
      <c r="E29" s="747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1" t="s">
        <v>2</v>
      </c>
      <c r="C31" s="482" t="s">
        <v>189</v>
      </c>
      <c r="D31" s="539" t="s">
        <v>117</v>
      </c>
      <c r="E31" s="561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234</v>
      </c>
      <c r="C32" s="491">
        <v>736</v>
      </c>
      <c r="D32" s="485">
        <v>12828098385.579981</v>
      </c>
      <c r="E32" s="561"/>
      <c r="F32" s="10"/>
      <c r="G32" s="30"/>
      <c r="I32" s="30"/>
      <c r="L32" s="366"/>
      <c r="M32" s="17"/>
      <c r="P32" s="21"/>
      <c r="V32" s="209"/>
      <c r="W32" s="325" t="s">
        <v>234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235</v>
      </c>
      <c r="C33" s="491">
        <v>188</v>
      </c>
      <c r="D33" s="485">
        <v>3375761118.2600012</v>
      </c>
      <c r="E33" s="561"/>
      <c r="F33" s="10"/>
      <c r="G33" s="30"/>
      <c r="I33" s="30"/>
      <c r="L33" s="366"/>
      <c r="M33" s="17"/>
      <c r="P33" s="21"/>
      <c r="V33" s="212">
        <f>+C32/C36</f>
        <v>0.7931034482758621</v>
      </c>
      <c r="W33" s="403" t="s">
        <v>234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236</v>
      </c>
      <c r="C34" s="491">
        <v>1</v>
      </c>
      <c r="D34" s="485">
        <v>2806772.32</v>
      </c>
      <c r="E34" s="561"/>
      <c r="F34" s="10"/>
      <c r="G34" s="30"/>
      <c r="I34" s="30"/>
      <c r="L34" s="366"/>
      <c r="M34" s="17"/>
      <c r="P34" s="21"/>
      <c r="V34" s="212">
        <f>+C33/C36</f>
        <v>0.20258620689655171</v>
      </c>
      <c r="W34" s="402" t="s">
        <v>235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237</v>
      </c>
      <c r="C35" s="491">
        <v>3</v>
      </c>
      <c r="D35" s="485">
        <v>45228740.890000001</v>
      </c>
      <c r="E35" s="561"/>
      <c r="F35" s="10"/>
      <c r="G35" s="30"/>
      <c r="I35" s="30"/>
      <c r="L35" s="366"/>
      <c r="M35" s="17"/>
      <c r="P35" s="21"/>
      <c r="V35" s="212">
        <f>C34/C36</f>
        <v>1.0775862068965517E-3</v>
      </c>
      <c r="W35" s="402" t="s">
        <v>236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2" t="s">
        <v>6</v>
      </c>
      <c r="C36" s="480">
        <f>SUM(C32:C35)</f>
        <v>928</v>
      </c>
      <c r="D36" s="540">
        <f>SUM(D32:D35)</f>
        <v>16251895017.04998</v>
      </c>
      <c r="E36" s="562"/>
      <c r="F36" s="10"/>
      <c r="G36" s="30"/>
      <c r="I36" s="30"/>
      <c r="L36" s="366"/>
      <c r="M36" s="17"/>
      <c r="P36" s="21"/>
      <c r="V36" s="212">
        <f>+C35/C36</f>
        <v>3.2327586206896551E-3</v>
      </c>
      <c r="W36" s="403" t="s">
        <v>237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1" t="s">
        <v>334</v>
      </c>
      <c r="C37" s="564"/>
      <c r="D37" s="564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3"/>
      <c r="C38" s="565"/>
      <c r="D38" s="565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3"/>
      <c r="C39" s="565"/>
      <c r="D39" s="565"/>
      <c r="E39" s="566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7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47" t="s">
        <v>171</v>
      </c>
      <c r="C49" s="747"/>
      <c r="D49" s="747"/>
      <c r="E49" s="747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1" t="s">
        <v>2</v>
      </c>
      <c r="C51" s="482" t="s">
        <v>3</v>
      </c>
      <c r="D51" s="539" t="s">
        <v>117</v>
      </c>
      <c r="E51" s="561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2774</v>
      </c>
      <c r="D52" s="485">
        <f>+D14+D32</f>
        <v>29907190385.579979</v>
      </c>
      <c r="E52" s="561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895</v>
      </c>
      <c r="D53" s="485">
        <f>+D15+D33</f>
        <v>9030034118.2600021</v>
      </c>
      <c r="E53" s="561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352</v>
      </c>
      <c r="D54" s="485">
        <f>+D16+D34</f>
        <v>2756326772.3200002</v>
      </c>
      <c r="E54" s="562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405</v>
      </c>
      <c r="D55" s="485">
        <f>+D17+D35</f>
        <v>3063319740.8899999</v>
      </c>
      <c r="E55" s="562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187</v>
      </c>
      <c r="D56" s="485">
        <f>+D18</f>
        <v>1253686000</v>
      </c>
      <c r="E56" s="562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130</v>
      </c>
      <c r="D57" s="485">
        <f>+D19</f>
        <v>774499000</v>
      </c>
      <c r="E57" s="562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68</v>
      </c>
      <c r="D58" s="485">
        <f>+D20</f>
        <v>357187000</v>
      </c>
      <c r="E58" s="561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2" t="s">
        <v>6</v>
      </c>
      <c r="C59" s="480">
        <f>SUM(C52:C58)</f>
        <v>4811</v>
      </c>
      <c r="D59" s="540">
        <f>SUM(D52:D58)</f>
        <v>47142243017.04998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1" t="s">
        <v>334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80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47" t="s">
        <v>172</v>
      </c>
      <c r="C66" s="747"/>
      <c r="D66" s="747"/>
      <c r="E66" s="747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756" t="s">
        <v>172</v>
      </c>
      <c r="Y67" s="756"/>
      <c r="Z67" s="756"/>
      <c r="AA67" s="218"/>
      <c r="AB67" s="20"/>
    </row>
    <row r="68" spans="1:29" ht="15" customHeight="1" x14ac:dyDescent="0.2">
      <c r="A68" s="29"/>
      <c r="B68" s="541" t="s">
        <v>58</v>
      </c>
      <c r="C68" s="482" t="s">
        <v>3</v>
      </c>
      <c r="D68" s="539" t="s">
        <v>117</v>
      </c>
      <c r="E68" s="568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1292</v>
      </c>
      <c r="D69" s="485">
        <v>14463464307.219982</v>
      </c>
      <c r="E69" s="568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1581</v>
      </c>
      <c r="D70" s="485">
        <v>16644370418.309998</v>
      </c>
      <c r="E70" s="568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1938</v>
      </c>
      <c r="D71" s="485">
        <v>16034408291.52</v>
      </c>
      <c r="E71" s="568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3" t="s">
        <v>6</v>
      </c>
      <c r="C72" s="480">
        <f>SUM(C69:C71)</f>
        <v>4811</v>
      </c>
      <c r="D72" s="540">
        <f>SUM(D69:D71)</f>
        <v>47142243017.04998</v>
      </c>
      <c r="E72" s="568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1" t="s">
        <v>334</v>
      </c>
      <c r="C73" s="630"/>
      <c r="D73" s="692"/>
      <c r="E73" s="568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3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x14ac:dyDescent="0.2">
      <c r="A76" s="29"/>
      <c r="B76" s="751" t="s">
        <v>287</v>
      </c>
      <c r="C76" s="751"/>
      <c r="D76" s="752"/>
      <c r="E76" s="751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x14ac:dyDescent="0.2">
      <c r="A77" s="29"/>
      <c r="B77" s="694" t="s">
        <v>54</v>
      </c>
      <c r="C77" s="785" t="s">
        <v>285</v>
      </c>
      <c r="D77" s="786"/>
      <c r="E77" s="787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26.25" customHeight="1" x14ac:dyDescent="0.2">
      <c r="A78" s="29"/>
      <c r="B78" s="695" t="s">
        <v>55</v>
      </c>
      <c r="C78" s="753" t="s">
        <v>286</v>
      </c>
      <c r="D78" s="754"/>
      <c r="E78" s="755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48.75" customHeight="1" x14ac:dyDescent="0.2">
      <c r="A79" s="29"/>
      <c r="B79" s="695" t="s">
        <v>56</v>
      </c>
      <c r="C79" s="753" t="s">
        <v>372</v>
      </c>
      <c r="D79" s="754"/>
      <c r="E79" s="755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47" t="s">
        <v>174</v>
      </c>
      <c r="C83" s="747"/>
      <c r="D83" s="747"/>
      <c r="E83" s="747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8" t="s">
        <v>173</v>
      </c>
      <c r="C85" s="482" t="s">
        <v>3</v>
      </c>
      <c r="D85" s="539" t="s">
        <v>117</v>
      </c>
      <c r="G85" s="17"/>
      <c r="H85" s="17"/>
      <c r="L85" s="366"/>
      <c r="M85" s="17"/>
      <c r="P85" s="21"/>
      <c r="V85" s="209"/>
      <c r="W85" s="757" t="s">
        <v>174</v>
      </c>
      <c r="X85" s="757"/>
      <c r="Y85" s="757"/>
      <c r="AA85" s="17"/>
      <c r="AB85" s="14"/>
    </row>
    <row r="86" spans="1:29" ht="30" customHeight="1" x14ac:dyDescent="0.2">
      <c r="A86" s="29"/>
      <c r="B86" s="500" t="s">
        <v>126</v>
      </c>
      <c r="C86" s="491">
        <f t="shared" ref="C86:C92" si="2">+X87</f>
        <v>478</v>
      </c>
      <c r="D86" s="485">
        <f>+Y87/1000000</f>
        <v>3491.645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127</v>
      </c>
      <c r="C87" s="491">
        <f t="shared" si="2"/>
        <v>422</v>
      </c>
      <c r="D87" s="485">
        <f t="shared" ref="D87:D92" si="3">+Y88/1000000</f>
        <v>3242.5140000000001</v>
      </c>
      <c r="G87" s="17"/>
      <c r="H87" s="17"/>
      <c r="L87" s="366"/>
      <c r="M87" s="17"/>
      <c r="P87" s="21"/>
      <c r="V87" s="209"/>
      <c r="W87" s="429" t="s">
        <v>126</v>
      </c>
      <c r="X87" s="430">
        <v>478</v>
      </c>
      <c r="Y87" s="431">
        <v>3491645000</v>
      </c>
      <c r="Z87" s="193" t="s">
        <v>126</v>
      </c>
      <c r="AA87" s="17">
        <v>478</v>
      </c>
      <c r="AB87" s="14">
        <v>3491645000</v>
      </c>
    </row>
    <row r="88" spans="1:29" ht="30" customHeight="1" x14ac:dyDescent="0.25">
      <c r="B88" s="500" t="s">
        <v>14</v>
      </c>
      <c r="C88" s="491">
        <f t="shared" si="2"/>
        <v>379</v>
      </c>
      <c r="D88" s="485">
        <f t="shared" si="3"/>
        <v>2978.4549999999999</v>
      </c>
      <c r="G88" s="17"/>
      <c r="H88" s="17"/>
      <c r="L88" s="366"/>
      <c r="M88" s="17"/>
      <c r="P88" s="21"/>
      <c r="V88" s="209"/>
      <c r="W88" s="429" t="s">
        <v>127</v>
      </c>
      <c r="X88" s="430">
        <v>422</v>
      </c>
      <c r="Y88" s="431">
        <v>3242514000</v>
      </c>
      <c r="Z88" s="193" t="s">
        <v>127</v>
      </c>
      <c r="AA88" s="17">
        <v>422</v>
      </c>
      <c r="AB88" s="14">
        <v>3242514000</v>
      </c>
    </row>
    <row r="89" spans="1:29" ht="30" customHeight="1" x14ac:dyDescent="0.25">
      <c r="A89" s="13"/>
      <c r="B89" s="491" t="s">
        <v>15</v>
      </c>
      <c r="C89" s="491">
        <f t="shared" si="2"/>
        <v>231</v>
      </c>
      <c r="D89" s="485">
        <f t="shared" si="3"/>
        <v>1876.8530000000001</v>
      </c>
      <c r="G89" s="17"/>
      <c r="H89" s="17"/>
      <c r="L89" s="366"/>
      <c r="M89" s="17"/>
      <c r="P89" s="21"/>
      <c r="V89" s="209"/>
      <c r="W89" s="429" t="s">
        <v>14</v>
      </c>
      <c r="X89" s="430">
        <v>379</v>
      </c>
      <c r="Y89" s="431">
        <v>2978455000</v>
      </c>
      <c r="Z89" s="193" t="s">
        <v>14</v>
      </c>
      <c r="AA89" s="17">
        <v>379</v>
      </c>
      <c r="AB89" s="14">
        <v>2978455000</v>
      </c>
    </row>
    <row r="90" spans="1:29" ht="30" customHeight="1" x14ac:dyDescent="0.25">
      <c r="A90" s="13"/>
      <c r="B90" s="500" t="s">
        <v>16</v>
      </c>
      <c r="C90" s="491">
        <f t="shared" si="2"/>
        <v>845</v>
      </c>
      <c r="D90" s="485">
        <f t="shared" si="3"/>
        <v>6905.0349999999999</v>
      </c>
      <c r="G90" s="17"/>
      <c r="H90" s="17"/>
      <c r="L90" s="366"/>
      <c r="M90" s="17"/>
      <c r="P90" s="21"/>
      <c r="V90" s="209"/>
      <c r="W90" s="429" t="s">
        <v>15</v>
      </c>
      <c r="X90" s="430">
        <v>231</v>
      </c>
      <c r="Y90" s="431">
        <v>1876853000</v>
      </c>
      <c r="Z90" s="193" t="s">
        <v>15</v>
      </c>
      <c r="AA90" s="17">
        <v>231</v>
      </c>
      <c r="AB90" s="14">
        <v>1876853000</v>
      </c>
    </row>
    <row r="91" spans="1:29" ht="30" customHeight="1" x14ac:dyDescent="0.25">
      <c r="A91" s="13"/>
      <c r="B91" s="491" t="s">
        <v>18</v>
      </c>
      <c r="C91" s="491">
        <f t="shared" si="2"/>
        <v>676</v>
      </c>
      <c r="D91" s="485">
        <f t="shared" si="3"/>
        <v>5461.4579999999996</v>
      </c>
      <c r="G91" s="17"/>
      <c r="H91" s="17"/>
      <c r="L91" s="366"/>
      <c r="M91" s="17"/>
      <c r="P91" s="21"/>
      <c r="V91" s="209"/>
      <c r="W91" s="429" t="s">
        <v>16</v>
      </c>
      <c r="X91" s="430">
        <v>845</v>
      </c>
      <c r="Y91" s="431">
        <v>6905035000</v>
      </c>
      <c r="Z91" s="193" t="s">
        <v>16</v>
      </c>
      <c r="AA91" s="17">
        <v>845</v>
      </c>
      <c r="AB91" s="14">
        <v>6905035000</v>
      </c>
    </row>
    <row r="92" spans="1:29" ht="30" customHeight="1" x14ac:dyDescent="0.25">
      <c r="A92" s="13"/>
      <c r="B92" s="500" t="s">
        <v>17</v>
      </c>
      <c r="C92" s="491">
        <f t="shared" si="2"/>
        <v>852</v>
      </c>
      <c r="D92" s="485">
        <f t="shared" si="3"/>
        <v>6934.3879999999999</v>
      </c>
      <c r="G92" s="17"/>
      <c r="H92" s="17"/>
      <c r="L92" s="366"/>
      <c r="M92" s="17"/>
      <c r="P92" s="21"/>
      <c r="V92" s="209"/>
      <c r="W92" s="429" t="s">
        <v>18</v>
      </c>
      <c r="X92" s="430">
        <v>676</v>
      </c>
      <c r="Y92" s="431">
        <v>5461458000</v>
      </c>
      <c r="Z92" s="193" t="s">
        <v>18</v>
      </c>
      <c r="AA92" s="17">
        <v>676</v>
      </c>
      <c r="AB92" s="14">
        <v>5461458000</v>
      </c>
    </row>
    <row r="93" spans="1:29" x14ac:dyDescent="0.25">
      <c r="A93" s="13"/>
      <c r="B93" s="544" t="s">
        <v>6</v>
      </c>
      <c r="C93" s="480">
        <f>SUM(C86:C92)</f>
        <v>3883</v>
      </c>
      <c r="D93" s="540">
        <f>SUM(D86:D92)</f>
        <v>30890.347999999998</v>
      </c>
      <c r="G93" s="17"/>
      <c r="H93" s="17"/>
      <c r="L93" s="366"/>
      <c r="M93" s="17"/>
      <c r="P93" s="21"/>
      <c r="V93" s="209"/>
      <c r="W93" s="429" t="s">
        <v>17</v>
      </c>
      <c r="X93" s="430">
        <v>852</v>
      </c>
      <c r="Y93" s="431">
        <v>6934388000</v>
      </c>
      <c r="Z93" s="193" t="s">
        <v>17</v>
      </c>
      <c r="AA93" s="17">
        <v>852</v>
      </c>
      <c r="AB93" s="14">
        <v>6934388000</v>
      </c>
    </row>
    <row r="94" spans="1:29" x14ac:dyDescent="0.2">
      <c r="A94" s="29"/>
      <c r="G94" s="17"/>
      <c r="H94" s="17"/>
      <c r="W94" s="331"/>
      <c r="X94" s="333">
        <f>SUM(X87:X93)</f>
        <v>3883</v>
      </c>
      <c r="Y94" s="332">
        <f>SUM(Y87:Y93)</f>
        <v>30890348000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47" t="s">
        <v>175</v>
      </c>
      <c r="C97" s="747"/>
      <c r="D97" s="747"/>
      <c r="E97" s="747"/>
      <c r="G97" s="35"/>
      <c r="H97" s="35"/>
      <c r="I97" s="35"/>
      <c r="J97" s="35"/>
      <c r="X97" s="758" t="s">
        <v>175</v>
      </c>
      <c r="Y97" s="758"/>
      <c r="Z97" s="758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758"/>
      <c r="Y98" s="758"/>
      <c r="Z98" s="758"/>
      <c r="AC98" s="14"/>
    </row>
    <row r="99" spans="1:31" ht="31.5" customHeight="1" x14ac:dyDescent="0.2">
      <c r="A99" s="29"/>
      <c r="B99" s="558" t="s">
        <v>128</v>
      </c>
      <c r="C99" s="482" t="s">
        <v>3</v>
      </c>
      <c r="D99" s="539" t="s">
        <v>117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126</v>
      </c>
      <c r="C100" s="491">
        <f t="shared" ref="C100:C106" si="4">+X100</f>
        <v>139</v>
      </c>
      <c r="D100" s="501">
        <f t="shared" ref="D100:D106" si="5">+Y100/1000000</f>
        <v>3216.92855878</v>
      </c>
      <c r="E100" s="569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126</v>
      </c>
      <c r="X100" s="430">
        <v>139</v>
      </c>
      <c r="Y100" s="431">
        <v>3216928558.7800002</v>
      </c>
      <c r="Z100" s="208" t="s">
        <v>126</v>
      </c>
      <c r="AA100" s="17">
        <v>139</v>
      </c>
      <c r="AB100" s="14">
        <v>3216928558.7800002</v>
      </c>
      <c r="AC100" s="17"/>
      <c r="AE100" s="55"/>
    </row>
    <row r="101" spans="1:31" s="42" customFormat="1" ht="30" customHeight="1" x14ac:dyDescent="0.25">
      <c r="A101" s="38"/>
      <c r="B101" s="491" t="s">
        <v>127</v>
      </c>
      <c r="C101" s="491">
        <f t="shared" si="4"/>
        <v>57</v>
      </c>
      <c r="D101" s="501">
        <f t="shared" si="5"/>
        <v>1075.0197839899997</v>
      </c>
      <c r="E101" s="569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127</v>
      </c>
      <c r="X101" s="430">
        <v>57</v>
      </c>
      <c r="Y101" s="431">
        <v>1075019783.9899998</v>
      </c>
      <c r="Z101" s="208" t="s">
        <v>127</v>
      </c>
      <c r="AA101" s="17">
        <v>57</v>
      </c>
      <c r="AB101" s="14">
        <v>1075019783.9899998</v>
      </c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89</v>
      </c>
      <c r="D102" s="501">
        <f t="shared" si="5"/>
        <v>1847.4587477600001</v>
      </c>
      <c r="E102" s="569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89</v>
      </c>
      <c r="Y102" s="431">
        <v>1847458747.76</v>
      </c>
      <c r="Z102" s="208" t="s">
        <v>14</v>
      </c>
      <c r="AA102" s="17">
        <v>89</v>
      </c>
      <c r="AB102" s="14">
        <v>1847458747.76</v>
      </c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65</v>
      </c>
      <c r="D103" s="501">
        <f t="shared" si="5"/>
        <v>1097.4698394300001</v>
      </c>
      <c r="E103" s="569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65</v>
      </c>
      <c r="Y103" s="431">
        <v>1097469839.4300001</v>
      </c>
      <c r="Z103" s="208" t="s">
        <v>15</v>
      </c>
      <c r="AA103" s="17">
        <v>65</v>
      </c>
      <c r="AB103" s="14">
        <v>1097469839.4300001</v>
      </c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261</v>
      </c>
      <c r="D104" s="501">
        <f t="shared" si="5"/>
        <v>3845.0927766599998</v>
      </c>
      <c r="E104" s="569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261</v>
      </c>
      <c r="Y104" s="431">
        <v>3845092776.6599998</v>
      </c>
      <c r="Z104" s="208" t="s">
        <v>16</v>
      </c>
      <c r="AA104" s="17">
        <v>261</v>
      </c>
      <c r="AB104" s="14">
        <v>3845092776.6599998</v>
      </c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173</v>
      </c>
      <c r="D105" s="501">
        <f t="shared" si="5"/>
        <v>2696.91770137</v>
      </c>
      <c r="E105" s="569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173</v>
      </c>
      <c r="Y105" s="431">
        <v>2696917701.3699999</v>
      </c>
      <c r="Z105" s="208" t="s">
        <v>18</v>
      </c>
      <c r="AA105" s="17">
        <v>173</v>
      </c>
      <c r="AB105" s="14">
        <v>2696917701.3699999</v>
      </c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144</v>
      </c>
      <c r="D106" s="501">
        <f t="shared" si="5"/>
        <v>2473.00760906</v>
      </c>
      <c r="E106" s="569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144</v>
      </c>
      <c r="Y106" s="431">
        <v>2473007609.0599999</v>
      </c>
      <c r="Z106" s="208" t="s">
        <v>17</v>
      </c>
      <c r="AA106" s="17">
        <v>144</v>
      </c>
      <c r="AB106" s="14">
        <v>2473007609.0599999</v>
      </c>
      <c r="AC106" s="17"/>
      <c r="AE106" s="55"/>
    </row>
    <row r="107" spans="1:31" x14ac:dyDescent="0.2">
      <c r="A107" s="13"/>
      <c r="B107" s="544" t="s">
        <v>6</v>
      </c>
      <c r="C107" s="480">
        <f>SUM(C100:C106)</f>
        <v>928</v>
      </c>
      <c r="D107" s="540">
        <f>SUM(D100:D106)</f>
        <v>16251.895017049997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928</v>
      </c>
      <c r="Y107" s="336">
        <f>SUM(Y100:Y106)</f>
        <v>16251895017.049997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47" t="s">
        <v>176</v>
      </c>
      <c r="C111" s="747"/>
      <c r="D111" s="747"/>
      <c r="E111" s="747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5" t="s">
        <v>129</v>
      </c>
      <c r="C113" s="482" t="s">
        <v>3</v>
      </c>
      <c r="D113" s="539" t="s">
        <v>117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126</v>
      </c>
      <c r="C114" s="491">
        <f>+C86+C100</f>
        <v>617</v>
      </c>
      <c r="D114" s="501">
        <f>+D86+D100</f>
        <v>6708.57355878</v>
      </c>
      <c r="E114" s="569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127</v>
      </c>
      <c r="C115" s="491">
        <f t="shared" ref="C115:C120" si="6">+C87+C101</f>
        <v>479</v>
      </c>
      <c r="D115" s="501">
        <f t="shared" ref="D115:D120" si="7">+D87+D101</f>
        <v>4317.5337839900003</v>
      </c>
      <c r="E115" s="569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468</v>
      </c>
      <c r="D116" s="501">
        <f t="shared" si="7"/>
        <v>4825.9137477599998</v>
      </c>
      <c r="E116" s="569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296</v>
      </c>
      <c r="D117" s="501">
        <f t="shared" si="7"/>
        <v>2974.3228394300004</v>
      </c>
      <c r="E117" s="569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1106</v>
      </c>
      <c r="D118" s="501">
        <f t="shared" si="7"/>
        <v>10750.12777666</v>
      </c>
      <c r="E118" s="569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849</v>
      </c>
      <c r="D119" s="501">
        <f t="shared" si="7"/>
        <v>8158.3757013699997</v>
      </c>
      <c r="E119" s="569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996</v>
      </c>
      <c r="D120" s="501">
        <f t="shared" si="7"/>
        <v>9407.3956090600004</v>
      </c>
      <c r="E120" s="569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6" t="s">
        <v>6</v>
      </c>
      <c r="C121" s="480">
        <f>SUM(C114:C120)</f>
        <v>4811</v>
      </c>
      <c r="D121" s="540">
        <f>SUM(D114:D120)</f>
        <v>47142.243017050001</v>
      </c>
      <c r="E121" s="569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48" t="s">
        <v>177</v>
      </c>
      <c r="C125" s="748"/>
      <c r="D125" s="748"/>
      <c r="E125" s="748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5" t="s">
        <v>19</v>
      </c>
      <c r="C127" s="482" t="s">
        <v>3</v>
      </c>
      <c r="D127" s="539" t="s">
        <v>117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133</v>
      </c>
      <c r="X127" s="458" t="s">
        <v>5</v>
      </c>
      <c r="Y127" s="458" t="s">
        <v>44</v>
      </c>
      <c r="Z127" s="193" t="s">
        <v>133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941</v>
      </c>
      <c r="D128" s="501">
        <f>Y134/1000000</f>
        <v>10959.07991144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132</v>
      </c>
      <c r="X128">
        <v>368</v>
      </c>
      <c r="Y128">
        <v>2776697000</v>
      </c>
      <c r="Z128" s="193" t="s">
        <v>132</v>
      </c>
      <c r="AA128" s="17">
        <v>368</v>
      </c>
      <c r="AB128" s="17">
        <v>2776697000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3010</v>
      </c>
      <c r="D129" s="501">
        <f>Y129/1000000</f>
        <v>26342.728844810001</v>
      </c>
      <c r="E129" s="569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119</v>
      </c>
      <c r="X129">
        <v>3010</v>
      </c>
      <c r="Y129">
        <v>26342728844.810001</v>
      </c>
      <c r="Z129" s="193" t="s">
        <v>119</v>
      </c>
      <c r="AA129" s="17">
        <v>3010</v>
      </c>
      <c r="AB129" s="17">
        <v>26342728844.810001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308</v>
      </c>
      <c r="D130" s="501">
        <f>Y132/1000000</f>
        <v>3621.0261083600003</v>
      </c>
      <c r="E130" s="569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223</v>
      </c>
      <c r="X130">
        <v>28</v>
      </c>
      <c r="Y130">
        <v>270331213.57999998</v>
      </c>
      <c r="Z130" s="193" t="s">
        <v>223</v>
      </c>
      <c r="AA130" s="17">
        <v>28</v>
      </c>
      <c r="AB130" s="17">
        <v>270331213.57999998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368</v>
      </c>
      <c r="D131" s="501">
        <f>Y128/1000000</f>
        <v>2776.6970000000001</v>
      </c>
      <c r="E131" s="569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134</v>
      </c>
      <c r="X131">
        <v>48</v>
      </c>
      <c r="Y131">
        <v>446827000</v>
      </c>
      <c r="Z131" s="193" t="s">
        <v>134</v>
      </c>
      <c r="AA131" s="17">
        <v>48</v>
      </c>
      <c r="AB131" s="17">
        <v>446827000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130</v>
      </c>
      <c r="C132" s="491">
        <f>X130+X131+X133</f>
        <v>184</v>
      </c>
      <c r="D132" s="501">
        <f>(Y130+Y131+Y133)/1000000</f>
        <v>3442.7111524400002</v>
      </c>
      <c r="E132" s="569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120</v>
      </c>
      <c r="X132">
        <v>308</v>
      </c>
      <c r="Y132">
        <v>3621026108.3600001</v>
      </c>
      <c r="Z132" s="193" t="s">
        <v>120</v>
      </c>
      <c r="AA132" s="17">
        <v>308</v>
      </c>
      <c r="AB132" s="17">
        <v>3621026108.3600001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131</v>
      </c>
      <c r="C133" s="491">
        <v>0</v>
      </c>
      <c r="D133" s="501">
        <v>0</v>
      </c>
      <c r="E133" s="569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139</v>
      </c>
      <c r="X133" s="520">
        <v>108</v>
      </c>
      <c r="Y133" s="520">
        <v>2725552938.8600001</v>
      </c>
      <c r="Z133" s="193" t="s">
        <v>139</v>
      </c>
      <c r="AA133" s="17">
        <v>108</v>
      </c>
      <c r="AB133" s="17">
        <v>2725552938.8600001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216</v>
      </c>
      <c r="C134" s="491">
        <v>0</v>
      </c>
      <c r="D134" s="501">
        <v>0</v>
      </c>
      <c r="E134" s="569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123</v>
      </c>
      <c r="X134">
        <v>941</v>
      </c>
      <c r="Y134">
        <v>10959079911.440001</v>
      </c>
      <c r="Z134" s="193" t="s">
        <v>123</v>
      </c>
      <c r="AA134" s="17">
        <v>941</v>
      </c>
      <c r="AB134" s="17">
        <v>10959079911.440001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7" t="s">
        <v>6</v>
      </c>
      <c r="C135" s="507">
        <f>SUM(C128:C134)</f>
        <v>4811</v>
      </c>
      <c r="D135" s="548">
        <f>SUM(D128:D134)</f>
        <v>47142.243017050001</v>
      </c>
      <c r="E135" s="569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314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47" t="s">
        <v>178</v>
      </c>
      <c r="C139" s="747"/>
      <c r="D139" s="747"/>
      <c r="E139" s="747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5" t="s">
        <v>24</v>
      </c>
      <c r="C141" s="482" t="s">
        <v>3</v>
      </c>
      <c r="D141" s="549" t="s">
        <v>117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2902</v>
      </c>
      <c r="D142" s="501">
        <v>29515917076.299999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233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315</v>
      </c>
      <c r="C143" s="491">
        <v>12</v>
      </c>
      <c r="D143" s="501">
        <v>91454000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1897</v>
      </c>
      <c r="D144" s="501">
        <v>17534871940.75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116</v>
      </c>
      <c r="X144">
        <v>2550</v>
      </c>
      <c r="Y144" s="528">
        <v>25624265068.529999</v>
      </c>
      <c r="AA144" s="17"/>
      <c r="AD144" s="21"/>
    </row>
    <row r="145" spans="1:30" ht="30" customHeight="1" x14ac:dyDescent="0.25">
      <c r="A145" s="29"/>
      <c r="B145" s="508" t="s">
        <v>180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312</v>
      </c>
      <c r="X145" s="529">
        <v>11</v>
      </c>
      <c r="Y145" s="530">
        <v>82974000</v>
      </c>
      <c r="AA145" s="17"/>
      <c r="AD145" s="21"/>
    </row>
    <row r="146" spans="1:30" ht="15" customHeight="1" x14ac:dyDescent="0.2">
      <c r="A146" s="29"/>
      <c r="B146" s="545" t="s">
        <v>6</v>
      </c>
      <c r="C146" s="507">
        <f>SUM(C142:C145)</f>
        <v>4811</v>
      </c>
      <c r="D146" s="548">
        <f>SUM(D142:D145)</f>
        <v>47142243017.050003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115</v>
      </c>
      <c r="X146" s="531">
        <v>1657</v>
      </c>
      <c r="Y146" s="532">
        <v>15173108864.92</v>
      </c>
      <c r="AA146" s="17"/>
      <c r="AD146" s="21"/>
    </row>
    <row r="147" spans="1:30" ht="15" customHeight="1" x14ac:dyDescent="0.2">
      <c r="A147" s="29"/>
      <c r="B147" s="691" t="s">
        <v>334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4218</v>
      </c>
      <c r="Z147" s="322">
        <f>SUM(Y144:Y146)</f>
        <v>40880347933.449997</v>
      </c>
    </row>
    <row r="148" spans="1:30" ht="15" customHeight="1" x14ac:dyDescent="0.2">
      <c r="A148" s="29"/>
      <c r="B148" s="789" t="s">
        <v>179</v>
      </c>
      <c r="C148" s="789"/>
      <c r="D148" s="789"/>
      <c r="E148" s="789"/>
      <c r="H148" s="10"/>
      <c r="I148" s="10"/>
      <c r="J148" s="10"/>
      <c r="Z148" s="209"/>
      <c r="AC148" s="14"/>
    </row>
    <row r="149" spans="1:30" ht="29.1" customHeight="1" x14ac:dyDescent="0.2">
      <c r="A149" s="29"/>
      <c r="B149" s="789"/>
      <c r="C149" s="789"/>
      <c r="D149" s="789"/>
      <c r="E149" s="789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89"/>
      <c r="C150" s="789"/>
      <c r="D150" s="789"/>
      <c r="E150" s="789"/>
      <c r="H150" s="10"/>
      <c r="I150" s="10"/>
      <c r="J150" s="10"/>
      <c r="AC150" s="14"/>
    </row>
    <row r="151" spans="1:30" ht="18" customHeight="1" x14ac:dyDescent="0.2">
      <c r="A151" s="29"/>
      <c r="E151" s="570"/>
      <c r="H151" s="10"/>
      <c r="I151" s="10"/>
      <c r="J151" s="10"/>
      <c r="AC151" s="14"/>
    </row>
    <row r="152" spans="1:30" ht="18" customHeight="1" x14ac:dyDescent="0.2">
      <c r="A152" s="29"/>
      <c r="B152" s="571"/>
      <c r="C152" s="572"/>
      <c r="D152" s="572"/>
      <c r="E152" s="497"/>
      <c r="I152" s="79"/>
      <c r="J152" s="76"/>
      <c r="AC152" s="14"/>
    </row>
    <row r="153" spans="1:30" ht="18" customHeight="1" x14ac:dyDescent="0.2">
      <c r="A153" s="29"/>
      <c r="B153" s="571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1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1"/>
      <c r="C155" s="508"/>
      <c r="D155" s="508"/>
      <c r="E155" s="570"/>
      <c r="I155" s="79"/>
      <c r="J155" s="10"/>
      <c r="AC155" s="14"/>
    </row>
    <row r="156" spans="1:30" ht="26.25" customHeight="1" x14ac:dyDescent="0.2">
      <c r="A156" s="26"/>
      <c r="B156" s="749" t="s">
        <v>203</v>
      </c>
      <c r="C156" s="750"/>
      <c r="D156" s="750"/>
      <c r="E156" s="750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3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4" t="s">
        <v>141</v>
      </c>
      <c r="C158" s="575" t="s">
        <v>3</v>
      </c>
      <c r="D158" s="539" t="s">
        <v>117</v>
      </c>
      <c r="G158" s="17"/>
      <c r="H158" s="17"/>
      <c r="I158" s="10"/>
      <c r="L158" s="366"/>
      <c r="M158" s="17"/>
      <c r="P158" s="21"/>
      <c r="V158" s="212">
        <f>+C159/C163</f>
        <v>0.5416753273747662</v>
      </c>
      <c r="W158" s="421" t="s">
        <v>238</v>
      </c>
      <c r="X158">
        <v>2606</v>
      </c>
      <c r="Y158">
        <v>24783964500.749935</v>
      </c>
      <c r="AA158" s="17"/>
    </row>
    <row r="159" spans="1:30" ht="30" customHeight="1" x14ac:dyDescent="0.2">
      <c r="A159" s="29"/>
      <c r="B159" s="576" t="s">
        <v>137</v>
      </c>
      <c r="C159" s="491">
        <f>+X158</f>
        <v>2606</v>
      </c>
      <c r="D159" s="501">
        <f>Y158/1000000</f>
        <v>24783.964500749935</v>
      </c>
      <c r="G159" s="17"/>
      <c r="H159" s="17"/>
      <c r="I159" s="10"/>
      <c r="L159" s="366"/>
      <c r="M159" s="17"/>
      <c r="P159" s="21"/>
      <c r="V159" s="212">
        <f>+C160/C163</f>
        <v>0.37954687175223445</v>
      </c>
      <c r="W159" s="421" t="s">
        <v>239</v>
      </c>
      <c r="X159">
        <v>1826</v>
      </c>
      <c r="Y159">
        <v>17862511481.180008</v>
      </c>
      <c r="AA159" s="17"/>
    </row>
    <row r="160" spans="1:30" s="42" customFormat="1" ht="30" customHeight="1" x14ac:dyDescent="0.2">
      <c r="A160" s="43"/>
      <c r="B160" s="576" t="s">
        <v>138</v>
      </c>
      <c r="C160" s="491">
        <f>+X159</f>
        <v>1826</v>
      </c>
      <c r="D160" s="501">
        <f>Y159/1000000</f>
        <v>17862.511481180009</v>
      </c>
      <c r="E160" s="569"/>
      <c r="L160" s="367"/>
      <c r="P160" s="53"/>
      <c r="Q160" s="53"/>
      <c r="R160" s="53"/>
      <c r="S160" s="53"/>
      <c r="T160" s="53"/>
      <c r="U160" s="53"/>
      <c r="V160" s="212">
        <f>+C161/C163</f>
        <v>7.8777800872999376E-2</v>
      </c>
      <c r="W160" s="421" t="s">
        <v>240</v>
      </c>
      <c r="X160">
        <v>379</v>
      </c>
      <c r="Y160">
        <v>4495767035.1200008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6" t="s">
        <v>136</v>
      </c>
      <c r="C161" s="491">
        <f>+X160</f>
        <v>379</v>
      </c>
      <c r="D161" s="501">
        <f>Y160/1000000</f>
        <v>4495.7670351200004</v>
      </c>
      <c r="E161" s="569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181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6" t="s">
        <v>181</v>
      </c>
      <c r="C162" s="491">
        <f>+X161</f>
        <v>0</v>
      </c>
      <c r="D162" s="501">
        <f>Y161</f>
        <v>0</v>
      </c>
      <c r="E162" s="569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4811</v>
      </c>
      <c r="Y162" s="358">
        <f>SUM(Y158:Y161)</f>
        <v>47142243017.04995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7" t="s">
        <v>6</v>
      </c>
      <c r="C163" s="578">
        <f>SUM(C159:C162)</f>
        <v>4811</v>
      </c>
      <c r="D163" s="548">
        <f>SUM(D159:D162)</f>
        <v>47142.243017049943</v>
      </c>
      <c r="E163" s="569"/>
      <c r="L163" s="367"/>
      <c r="P163" s="129"/>
      <c r="Q163" s="129"/>
      <c r="R163" s="129"/>
      <c r="S163" s="129"/>
      <c r="T163" s="129"/>
      <c r="U163" s="129"/>
      <c r="V163" s="237">
        <f>+D163-D399</f>
        <v>-4773.680977450058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79"/>
      <c r="D164" s="579"/>
      <c r="E164" s="579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9"/>
      <c r="C165" s="579"/>
      <c r="D165" s="579"/>
      <c r="E165" s="579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88" t="s">
        <v>333</v>
      </c>
      <c r="C166" s="788"/>
      <c r="D166" s="788"/>
      <c r="E166" s="788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88" t="s">
        <v>179</v>
      </c>
      <c r="C167" s="788"/>
      <c r="D167" s="788"/>
      <c r="E167" s="788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79"/>
      <c r="C168" s="579"/>
      <c r="D168" s="579"/>
      <c r="E168" s="579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59" t="s">
        <v>204</v>
      </c>
      <c r="C169" s="759"/>
      <c r="D169" s="759"/>
      <c r="E169" s="759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3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157</v>
      </c>
      <c r="C171" s="744" t="s">
        <v>137</v>
      </c>
      <c r="D171" s="784"/>
      <c r="E171" s="744" t="s">
        <v>138</v>
      </c>
      <c r="F171" s="745"/>
      <c r="G171" s="744" t="s">
        <v>136</v>
      </c>
      <c r="H171" s="745"/>
      <c r="I171" s="744" t="s">
        <v>140</v>
      </c>
      <c r="J171" s="745"/>
      <c r="K171" s="744" t="s">
        <v>6</v>
      </c>
      <c r="L171" s="745"/>
      <c r="M171" s="45"/>
      <c r="W171" s="240"/>
      <c r="X171" s="776"/>
      <c r="Y171" s="776"/>
      <c r="Z171" s="776"/>
      <c r="AA171" s="776"/>
      <c r="AB171" s="774"/>
      <c r="AC171" s="774"/>
      <c r="AD171" s="774"/>
      <c r="AE171" s="774"/>
      <c r="AF171" s="775"/>
      <c r="AG171" s="775"/>
    </row>
    <row r="172" spans="1:33" ht="15" customHeight="1" x14ac:dyDescent="0.2">
      <c r="A172" s="29"/>
      <c r="B172" s="580" t="s">
        <v>19</v>
      </c>
      <c r="C172" s="580" t="s">
        <v>59</v>
      </c>
      <c r="D172" s="581" t="s">
        <v>44</v>
      </c>
      <c r="E172" s="580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2" t="s">
        <v>158</v>
      </c>
      <c r="C173" s="583">
        <v>89</v>
      </c>
      <c r="D173" s="584">
        <v>656.32</v>
      </c>
      <c r="E173" s="585">
        <v>219</v>
      </c>
      <c r="F173" s="172">
        <v>1653.87</v>
      </c>
      <c r="G173" s="171">
        <v>60</v>
      </c>
      <c r="H173" s="172">
        <v>466.50700000000001</v>
      </c>
      <c r="I173" s="171">
        <v>0</v>
      </c>
      <c r="J173" s="173">
        <v>0</v>
      </c>
      <c r="K173" s="171">
        <v>368</v>
      </c>
      <c r="L173" s="172">
        <v>2776.6970000000001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2" t="s">
        <v>159</v>
      </c>
      <c r="C174" s="583">
        <v>567</v>
      </c>
      <c r="D174" s="584">
        <v>5992.6016613799993</v>
      </c>
      <c r="E174" s="585">
        <v>334</v>
      </c>
      <c r="F174" s="172">
        <v>4238.8619069999977</v>
      </c>
      <c r="G174" s="171">
        <v>40</v>
      </c>
      <c r="H174" s="172">
        <v>727.61634305999996</v>
      </c>
      <c r="I174" s="171">
        <v>0</v>
      </c>
      <c r="J174" s="173">
        <v>0</v>
      </c>
      <c r="K174" s="171">
        <v>941</v>
      </c>
      <c r="L174" s="172">
        <v>10959.079911439996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2" t="s">
        <v>219</v>
      </c>
      <c r="C175" s="583">
        <v>49</v>
      </c>
      <c r="D175" s="584">
        <v>1240.6759314999997</v>
      </c>
      <c r="E175" s="585">
        <v>54</v>
      </c>
      <c r="F175" s="172">
        <v>1356.9272371499999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108</v>
      </c>
      <c r="L175" s="172">
        <v>2725.5529388599998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2" t="s">
        <v>160</v>
      </c>
      <c r="C176" s="583">
        <v>175</v>
      </c>
      <c r="D176" s="584">
        <v>2017.43407125</v>
      </c>
      <c r="E176" s="585">
        <v>128</v>
      </c>
      <c r="F176" s="172">
        <v>1487.1630338599996</v>
      </c>
      <c r="G176" s="171">
        <v>5</v>
      </c>
      <c r="H176" s="172">
        <v>116.42900324999999</v>
      </c>
      <c r="I176" s="171">
        <v>0</v>
      </c>
      <c r="J176" s="173">
        <v>0</v>
      </c>
      <c r="K176" s="171">
        <v>308</v>
      </c>
      <c r="L176" s="172">
        <v>3621.0261083599994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2" t="s">
        <v>161</v>
      </c>
      <c r="C177" s="583">
        <v>1682</v>
      </c>
      <c r="D177" s="584">
        <v>14456.287836619957</v>
      </c>
      <c r="E177" s="585">
        <v>1062</v>
      </c>
      <c r="F177" s="172">
        <v>8859.6960895900029</v>
      </c>
      <c r="G177" s="171">
        <v>266</v>
      </c>
      <c r="H177" s="172">
        <v>3026.7449185999994</v>
      </c>
      <c r="I177" s="171">
        <v>0</v>
      </c>
      <c r="J177" s="173">
        <v>0</v>
      </c>
      <c r="K177" s="171">
        <v>3010</v>
      </c>
      <c r="L177" s="172">
        <v>26342.728844809957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2" t="s">
        <v>162</v>
      </c>
      <c r="C178" s="583">
        <v>15</v>
      </c>
      <c r="D178" s="584">
        <v>142.13999999999999</v>
      </c>
      <c r="E178" s="585">
        <v>10</v>
      </c>
      <c r="F178" s="172">
        <v>97.671213579999986</v>
      </c>
      <c r="G178" s="171">
        <v>3</v>
      </c>
      <c r="H178" s="172">
        <v>30.52</v>
      </c>
      <c r="I178" s="171">
        <v>0</v>
      </c>
      <c r="J178" s="173">
        <v>0</v>
      </c>
      <c r="K178" s="171">
        <v>28</v>
      </c>
      <c r="L178" s="172">
        <v>270.33121357999994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2" t="s">
        <v>163</v>
      </c>
      <c r="C179" s="583">
        <v>29</v>
      </c>
      <c r="D179" s="584">
        <v>278.505</v>
      </c>
      <c r="E179" s="583">
        <v>19</v>
      </c>
      <c r="F179" s="172">
        <v>168.322</v>
      </c>
      <c r="G179" s="171">
        <v>0</v>
      </c>
      <c r="H179" s="170">
        <v>0</v>
      </c>
      <c r="I179" s="171">
        <v>0</v>
      </c>
      <c r="J179" s="173">
        <v>0</v>
      </c>
      <c r="K179" s="171">
        <v>48</v>
      </c>
      <c r="L179" s="172">
        <v>446.827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2" t="s">
        <v>242</v>
      </c>
      <c r="C180" s="586">
        <v>0</v>
      </c>
      <c r="D180" s="587">
        <v>0</v>
      </c>
      <c r="E180" s="586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2" t="s">
        <v>220</v>
      </c>
      <c r="C181" s="585">
        <v>0</v>
      </c>
      <c r="D181" s="588">
        <v>0</v>
      </c>
      <c r="E181" s="585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9" t="s">
        <v>309</v>
      </c>
      <c r="C182" s="590">
        <v>2606</v>
      </c>
      <c r="D182" s="591">
        <v>24783.964500749957</v>
      </c>
      <c r="E182" s="590">
        <v>1826</v>
      </c>
      <c r="F182" s="145">
        <v>17862.511481180001</v>
      </c>
      <c r="G182" s="144">
        <v>379</v>
      </c>
      <c r="H182" s="145">
        <v>4495.7670351199995</v>
      </c>
      <c r="I182" s="144">
        <v>0</v>
      </c>
      <c r="J182" s="146">
        <v>0</v>
      </c>
      <c r="K182" s="181">
        <v>4811</v>
      </c>
      <c r="L182" s="146">
        <v>47142.24301704995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8"/>
      <c r="D183" s="508"/>
      <c r="E183" s="570"/>
      <c r="I183" s="79"/>
      <c r="J183" s="76"/>
      <c r="AC183" s="14"/>
    </row>
    <row r="184" spans="1:33" ht="18" customHeight="1" x14ac:dyDescent="0.2">
      <c r="A184" s="29"/>
      <c r="B184" s="571"/>
      <c r="C184" s="483"/>
      <c r="D184" s="483"/>
      <c r="E184" s="592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59" t="s">
        <v>221</v>
      </c>
      <c r="C185" s="759"/>
      <c r="D185" s="759"/>
      <c r="E185" s="759"/>
      <c r="F185" s="498" t="s">
        <v>356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3" t="s">
        <v>28</v>
      </c>
      <c r="C187" s="594" t="s">
        <v>3</v>
      </c>
      <c r="D187" s="595" t="s">
        <v>117</v>
      </c>
      <c r="F187" s="185" t="s">
        <v>28</v>
      </c>
      <c r="G187" s="183" t="s">
        <v>195</v>
      </c>
      <c r="H187" s="184" t="s">
        <v>196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>
        <v>7</v>
      </c>
      <c r="H189" s="40">
        <v>96</v>
      </c>
      <c r="I189" s="49"/>
      <c r="L189" s="366"/>
      <c r="M189" s="17"/>
      <c r="P189" s="21"/>
      <c r="V189" s="209"/>
      <c r="W189" s="193"/>
      <c r="AA189" s="17"/>
      <c r="AB189" s="14"/>
    </row>
    <row r="190" spans="1:33" ht="2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>
        <v>13</v>
      </c>
      <c r="H190" s="40">
        <v>2</v>
      </c>
      <c r="I190" s="49"/>
      <c r="L190" s="366"/>
      <c r="M190" s="17"/>
      <c r="P190" s="21"/>
      <c r="V190" s="209"/>
      <c r="W190" s="193"/>
      <c r="AA190" s="17"/>
      <c r="AB190" s="14"/>
    </row>
    <row r="191" spans="1:33" ht="2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>
        <v>15</v>
      </c>
      <c r="H191" s="40">
        <v>0</v>
      </c>
      <c r="I191" s="49"/>
      <c r="L191" s="366"/>
      <c r="M191" s="17"/>
      <c r="P191" s="21"/>
      <c r="V191" s="209"/>
      <c r="W191" s="193"/>
      <c r="AA191" s="17"/>
      <c r="AB191" s="14"/>
    </row>
    <row r="192" spans="1:33" ht="2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>
        <v>6</v>
      </c>
      <c r="H192" s="40">
        <v>2</v>
      </c>
      <c r="I192" s="49"/>
      <c r="L192" s="366"/>
      <c r="M192" s="17"/>
      <c r="P192" s="21"/>
      <c r="V192" s="209"/>
      <c r="W192" s="193"/>
      <c r="AA192" s="17"/>
      <c r="AB192" s="14"/>
    </row>
    <row r="193" spans="1:40" ht="2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>
        <v>14</v>
      </c>
      <c r="H193" s="40">
        <v>2</v>
      </c>
      <c r="I193" s="49"/>
      <c r="L193" s="366"/>
      <c r="M193" s="17"/>
      <c r="P193" s="21"/>
      <c r="V193" s="209"/>
      <c r="W193" s="193"/>
      <c r="AA193" s="17"/>
      <c r="AB193" s="14"/>
    </row>
    <row r="194" spans="1:40" ht="17.45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>
        <v>3</v>
      </c>
      <c r="H194" s="40">
        <v>0</v>
      </c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6">
        <v>0</v>
      </c>
      <c r="D196" s="597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6">
        <f>X197</f>
        <v>0</v>
      </c>
      <c r="D197" s="597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6">
        <v>0</v>
      </c>
      <c r="D198" s="597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6">
        <v>0</v>
      </c>
      <c r="D199" s="597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3" t="s">
        <v>30</v>
      </c>
      <c r="C200" s="480">
        <f>SUM(C188:C199)</f>
        <v>0</v>
      </c>
      <c r="D200" s="598">
        <f>SUM(D188:D199)</f>
        <v>0</v>
      </c>
      <c r="F200" s="185" t="s">
        <v>30</v>
      </c>
      <c r="G200" s="183">
        <f>SUM(G188:G199)</f>
        <v>74</v>
      </c>
      <c r="H200" s="183">
        <f>SUM(H188:H199)</f>
        <v>110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1"/>
      <c r="C203" s="508"/>
      <c r="D203" s="508"/>
      <c r="E203" s="570"/>
      <c r="H203" s="49"/>
      <c r="I203" s="49"/>
      <c r="J203" s="49"/>
      <c r="AC203" s="14"/>
    </row>
    <row r="204" spans="1:40" ht="18" customHeight="1" x14ac:dyDescent="0.2">
      <c r="A204" s="29"/>
      <c r="B204" s="571"/>
      <c r="C204" s="508"/>
      <c r="D204" s="508"/>
      <c r="E204" s="570"/>
      <c r="H204" s="49"/>
      <c r="I204" s="49"/>
      <c r="J204" s="49"/>
      <c r="AC204" s="14"/>
    </row>
    <row r="205" spans="1:40" ht="26.25" customHeight="1" x14ac:dyDescent="0.2">
      <c r="A205" s="26"/>
      <c r="B205" s="777" t="s">
        <v>270</v>
      </c>
      <c r="C205" s="777"/>
      <c r="D205" s="777"/>
      <c r="E205" s="777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599"/>
      <c r="J206" s="47"/>
      <c r="X206" s="249"/>
    </row>
    <row r="207" spans="1:40" ht="15" customHeight="1" x14ac:dyDescent="0.2">
      <c r="A207" s="29"/>
      <c r="B207" s="599"/>
      <c r="C207" s="765" t="s">
        <v>168</v>
      </c>
      <c r="D207" s="766"/>
      <c r="E207" s="780" t="s">
        <v>168</v>
      </c>
      <c r="F207" s="781"/>
      <c r="G207" s="769"/>
      <c r="H207" s="770"/>
      <c r="K207" s="780" t="s">
        <v>165</v>
      </c>
      <c r="L207" s="781"/>
      <c r="M207" s="780" t="s">
        <v>165</v>
      </c>
      <c r="N207" s="781"/>
      <c r="P207" s="366"/>
      <c r="Q207" s="17"/>
      <c r="X207" s="250"/>
    </row>
    <row r="208" spans="1:40" ht="25.5" customHeight="1" x14ac:dyDescent="0.2">
      <c r="A208" s="29"/>
      <c r="B208" s="600"/>
      <c r="C208" s="763" t="s">
        <v>517</v>
      </c>
      <c r="D208" s="764"/>
      <c r="E208" s="763" t="s">
        <v>518</v>
      </c>
      <c r="F208" s="764"/>
      <c r="G208" s="767" t="s">
        <v>279</v>
      </c>
      <c r="H208" s="768"/>
      <c r="I208" s="82"/>
      <c r="K208" s="763" t="s">
        <v>517</v>
      </c>
      <c r="L208" s="764"/>
      <c r="M208" s="778" t="s">
        <v>518</v>
      </c>
      <c r="N208" s="779"/>
      <c r="O208" s="782" t="s">
        <v>279</v>
      </c>
      <c r="P208" s="783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72" t="s">
        <v>168</v>
      </c>
      <c r="AI208" s="772"/>
      <c r="AJ208" s="772"/>
      <c r="AL208" s="772" t="s">
        <v>165</v>
      </c>
      <c r="AM208" s="772"/>
      <c r="AN208" s="772"/>
    </row>
    <row r="209" spans="1:40" ht="15" customHeight="1" x14ac:dyDescent="0.2">
      <c r="A209" s="29"/>
      <c r="B209" s="601" t="s">
        <v>164</v>
      </c>
      <c r="C209" s="602" t="s">
        <v>59</v>
      </c>
      <c r="D209" s="603" t="s">
        <v>166</v>
      </c>
      <c r="E209" s="603" t="s">
        <v>59</v>
      </c>
      <c r="F209" s="37" t="s">
        <v>166</v>
      </c>
      <c r="G209" s="426" t="s">
        <v>358</v>
      </c>
      <c r="H209" s="427" t="s">
        <v>359</v>
      </c>
      <c r="I209" s="82"/>
      <c r="J209" s="110" t="s">
        <v>164</v>
      </c>
      <c r="K209" s="190" t="s">
        <v>59</v>
      </c>
      <c r="L209" s="190" t="s">
        <v>166</v>
      </c>
      <c r="M209" s="190" t="s">
        <v>59</v>
      </c>
      <c r="N209" s="190" t="s">
        <v>166</v>
      </c>
      <c r="O209" s="426" t="s">
        <v>358</v>
      </c>
      <c r="P209" s="427" t="s">
        <v>359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251</v>
      </c>
      <c r="AG209" s="383" t="s">
        <v>59</v>
      </c>
      <c r="AH209" s="252" t="s">
        <v>44</v>
      </c>
      <c r="AI209" s="252" t="s">
        <v>166</v>
      </c>
      <c r="AK209" s="383" t="s">
        <v>59</v>
      </c>
      <c r="AL209" s="252" t="s">
        <v>44</v>
      </c>
      <c r="AM209" s="252" t="s">
        <v>166</v>
      </c>
    </row>
    <row r="210" spans="1:40" ht="15" customHeight="1" x14ac:dyDescent="0.2">
      <c r="A210" s="29"/>
      <c r="B210" s="604" t="s">
        <v>150</v>
      </c>
      <c r="C210" s="683">
        <v>4116</v>
      </c>
      <c r="D210" s="182">
        <v>8.4240801749271146</v>
      </c>
      <c r="E210" s="701">
        <v>3457</v>
      </c>
      <c r="F210" s="182">
        <v>7.2772560023141448</v>
      </c>
      <c r="G210" s="80">
        <f>C210-E210</f>
        <v>659</v>
      </c>
      <c r="H210" s="478">
        <f>D210-F210</f>
        <v>1.1468241726129698</v>
      </c>
      <c r="I210" s="82"/>
      <c r="J210" s="111" t="s">
        <v>150</v>
      </c>
      <c r="K210" s="683">
        <v>3883</v>
      </c>
      <c r="L210" s="182">
        <v>7.9552789080607775</v>
      </c>
      <c r="M210" s="683">
        <v>5263</v>
      </c>
      <c r="N210" s="182">
        <v>7.1859730242360369</v>
      </c>
      <c r="O210" s="80">
        <f>K210-M210</f>
        <v>-1380</v>
      </c>
      <c r="P210" s="182">
        <f>L210-N210</f>
        <v>0.76930588382474063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150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4" t="s">
        <v>167</v>
      </c>
      <c r="C211" s="683">
        <v>990</v>
      </c>
      <c r="D211" s="182">
        <v>17.416575752020204</v>
      </c>
      <c r="E211" s="701">
        <v>1715</v>
      </c>
      <c r="F211" s="182">
        <v>19.327421145580178</v>
      </c>
      <c r="G211" s="80">
        <f>C211-E211</f>
        <v>-725</v>
      </c>
      <c r="H211" s="478">
        <f>D211-F211</f>
        <v>-1.9108453935599741</v>
      </c>
      <c r="I211" s="82"/>
      <c r="J211" s="111" t="s">
        <v>167</v>
      </c>
      <c r="K211" s="683">
        <v>928</v>
      </c>
      <c r="L211" s="182">
        <v>17.51281790630388</v>
      </c>
      <c r="M211" s="683">
        <v>1488</v>
      </c>
      <c r="N211" s="182">
        <v>18.816646226488604</v>
      </c>
      <c r="O211" s="469">
        <f>K211-M211</f>
        <v>-560</v>
      </c>
      <c r="P211" s="182">
        <f>L211-N211</f>
        <v>-1.3038283201847243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167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5" t="s">
        <v>6</v>
      </c>
      <c r="C212" s="157">
        <f>SUM(C210:C211)</f>
        <v>5106</v>
      </c>
      <c r="D212" s="606"/>
      <c r="E212" s="702">
        <f>SUM(E210:E211)</f>
        <v>5172</v>
      </c>
      <c r="F212" s="10"/>
      <c r="G212" s="30"/>
      <c r="J212" s="46" t="s">
        <v>6</v>
      </c>
      <c r="K212" s="157">
        <f>SUM(K210:K211)</f>
        <v>4811</v>
      </c>
      <c r="L212" s="366"/>
      <c r="M212" s="157">
        <f>SUM(M210:M211)</f>
        <v>6751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7"/>
      <c r="C213" s="606"/>
      <c r="D213" s="606"/>
      <c r="E213" s="570"/>
      <c r="F213" s="175"/>
      <c r="G213" s="682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1"/>
      <c r="C214" s="508"/>
      <c r="D214" s="681"/>
      <c r="E214" s="608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61" t="s">
        <v>184</v>
      </c>
      <c r="C215" s="761"/>
      <c r="D215" s="761"/>
      <c r="E215" s="761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3" t="s">
        <v>28</v>
      </c>
      <c r="C217" s="602" t="s">
        <v>3</v>
      </c>
      <c r="D217" s="609" t="s">
        <v>117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10">
        <v>37287</v>
      </c>
      <c r="C219" s="611">
        <v>563</v>
      </c>
      <c r="D219" s="612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10">
        <v>37315</v>
      </c>
      <c r="C220" s="611">
        <v>711</v>
      </c>
      <c r="D220" s="612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10">
        <v>37346</v>
      </c>
      <c r="C221" s="611">
        <v>1049</v>
      </c>
      <c r="D221" s="612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10">
        <v>37376</v>
      </c>
      <c r="C222" s="611">
        <v>737</v>
      </c>
      <c r="D222" s="612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10">
        <v>37407</v>
      </c>
      <c r="C223" s="611">
        <v>266</v>
      </c>
      <c r="D223" s="612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10">
        <v>37435</v>
      </c>
      <c r="C224" s="611">
        <v>534</v>
      </c>
      <c r="D224" s="612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10">
        <v>37468</v>
      </c>
      <c r="C225" s="611">
        <v>627</v>
      </c>
      <c r="D225" s="612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10">
        <v>37497</v>
      </c>
      <c r="C226" s="611">
        <v>1146</v>
      </c>
      <c r="D226" s="612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10">
        <v>37524</v>
      </c>
      <c r="C227" s="611">
        <v>636</v>
      </c>
      <c r="D227" s="612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10">
        <v>37559</v>
      </c>
      <c r="C228" s="611">
        <v>1315</v>
      </c>
      <c r="D228" s="612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10">
        <v>37588</v>
      </c>
      <c r="C229" s="611">
        <v>653</v>
      </c>
      <c r="D229" s="612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10">
        <v>37609</v>
      </c>
      <c r="C230" s="611">
        <v>543</v>
      </c>
      <c r="D230" s="612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10">
        <v>37650</v>
      </c>
      <c r="C231" s="611">
        <v>257</v>
      </c>
      <c r="D231" s="612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10">
        <v>37679</v>
      </c>
      <c r="C232" s="611">
        <v>427</v>
      </c>
      <c r="D232" s="612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10">
        <v>37711</v>
      </c>
      <c r="C233" s="611">
        <v>389</v>
      </c>
      <c r="D233" s="612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10">
        <v>37725</v>
      </c>
      <c r="C234" s="611">
        <v>351</v>
      </c>
      <c r="D234" s="612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10">
        <v>37755</v>
      </c>
      <c r="C235" s="611">
        <v>660</v>
      </c>
      <c r="D235" s="612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10">
        <v>37786</v>
      </c>
      <c r="C236" s="611">
        <v>1152</v>
      </c>
      <c r="D236" s="612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10">
        <v>37816</v>
      </c>
      <c r="C237" s="611">
        <v>1002</v>
      </c>
      <c r="D237" s="612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10">
        <v>37847</v>
      </c>
      <c r="C238" s="611">
        <v>603</v>
      </c>
      <c r="D238" s="612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10">
        <v>37878</v>
      </c>
      <c r="C239" s="611">
        <v>776</v>
      </c>
      <c r="D239" s="612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10">
        <v>37908</v>
      </c>
      <c r="C240" s="611">
        <v>1032</v>
      </c>
      <c r="D240" s="612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10">
        <v>37939</v>
      </c>
      <c r="C241" s="611">
        <v>827</v>
      </c>
      <c r="D241" s="612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10">
        <v>37969</v>
      </c>
      <c r="C242" s="611">
        <v>973</v>
      </c>
      <c r="D242" s="612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10">
        <v>38000</v>
      </c>
      <c r="C243" s="611">
        <v>522</v>
      </c>
      <c r="D243" s="612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10">
        <v>38031</v>
      </c>
      <c r="C244" s="611">
        <v>637</v>
      </c>
      <c r="D244" s="612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10">
        <v>38060</v>
      </c>
      <c r="C245" s="611">
        <v>1449</v>
      </c>
      <c r="D245" s="612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10">
        <v>38091</v>
      </c>
      <c r="C246" s="611">
        <v>835</v>
      </c>
      <c r="D246" s="612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10">
        <v>38121</v>
      </c>
      <c r="C247" s="611">
        <v>1060</v>
      </c>
      <c r="D247" s="612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10">
        <v>38152</v>
      </c>
      <c r="C248" s="611">
        <v>1004</v>
      </c>
      <c r="D248" s="612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10">
        <v>38182</v>
      </c>
      <c r="C249" s="611">
        <v>943</v>
      </c>
      <c r="D249" s="612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10">
        <v>38213</v>
      </c>
      <c r="C250" s="611">
        <v>1016</v>
      </c>
      <c r="D250" s="612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10">
        <v>38244</v>
      </c>
      <c r="C251" s="611">
        <v>844</v>
      </c>
      <c r="D251" s="612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10">
        <v>38274</v>
      </c>
      <c r="C252" s="611">
        <v>1166</v>
      </c>
      <c r="D252" s="612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10">
        <v>38305</v>
      </c>
      <c r="C253" s="611">
        <v>1076</v>
      </c>
      <c r="D253" s="612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10">
        <v>38335</v>
      </c>
      <c r="C254" s="611">
        <v>1016</v>
      </c>
      <c r="D254" s="612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10">
        <v>38366</v>
      </c>
      <c r="C255" s="613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10">
        <v>38397</v>
      </c>
      <c r="C256" s="613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10">
        <v>38425</v>
      </c>
      <c r="C257" s="613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10">
        <v>38456</v>
      </c>
      <c r="C258" s="613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10">
        <v>38486</v>
      </c>
      <c r="C259" s="613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10">
        <v>38517</v>
      </c>
      <c r="C260" s="613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10">
        <v>38547</v>
      </c>
      <c r="C261" s="613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10">
        <v>38578</v>
      </c>
      <c r="C262" s="613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10">
        <v>38609</v>
      </c>
      <c r="C263" s="613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10">
        <v>38639</v>
      </c>
      <c r="C264" s="613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10">
        <v>38670</v>
      </c>
      <c r="C265" s="613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10">
        <v>38700</v>
      </c>
      <c r="C266" s="613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10">
        <v>38731</v>
      </c>
      <c r="C267" s="613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10">
        <v>38762</v>
      </c>
      <c r="C268" s="613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10">
        <v>38777</v>
      </c>
      <c r="C269" s="613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10">
        <v>38808</v>
      </c>
      <c r="C270" s="613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10">
        <v>38838</v>
      </c>
      <c r="C271" s="613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10">
        <v>38869</v>
      </c>
      <c r="C272" s="613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10">
        <v>38899</v>
      </c>
      <c r="C273" s="613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10">
        <v>38930</v>
      </c>
      <c r="C274" s="613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10" t="s">
        <v>29</v>
      </c>
      <c r="C275" s="613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10">
        <v>38991</v>
      </c>
      <c r="C276" s="613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10">
        <v>39022</v>
      </c>
      <c r="C277" s="613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10">
        <v>39052</v>
      </c>
      <c r="C278" s="613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10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10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10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10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10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10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10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10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10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10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10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10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10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10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10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10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10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10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10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10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10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10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10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10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10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10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10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10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10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10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10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10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10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10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10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10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6">
        <v>701</v>
      </c>
      <c r="D315" s="501">
        <v>6151.5634041200001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customHeight="1" x14ac:dyDescent="0.2">
      <c r="A316" s="29"/>
      <c r="B316" s="508" t="s">
        <v>33</v>
      </c>
      <c r="C316" s="596">
        <v>845</v>
      </c>
      <c r="D316" s="501">
        <v>8866.6768364</v>
      </c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73"/>
      <c r="AI316" s="773"/>
    </row>
    <row r="317" spans="1:35" ht="21" customHeight="1" x14ac:dyDescent="0.2">
      <c r="A317" s="29"/>
      <c r="B317" s="508" t="s">
        <v>34</v>
      </c>
      <c r="C317" s="596">
        <v>820</v>
      </c>
      <c r="D317" s="501">
        <v>8232.2934334300007</v>
      </c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customHeight="1" x14ac:dyDescent="0.2">
      <c r="A318" s="29"/>
      <c r="B318" s="508" t="s">
        <v>35</v>
      </c>
      <c r="C318" s="596">
        <v>709</v>
      </c>
      <c r="D318" s="501">
        <v>6193.0504483000004</v>
      </c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customHeight="1" x14ac:dyDescent="0.2">
      <c r="A319" s="29"/>
      <c r="B319" s="508" t="s">
        <v>36</v>
      </c>
      <c r="C319" s="596">
        <v>571</v>
      </c>
      <c r="D319" s="501">
        <v>5939.2028578000009</v>
      </c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73"/>
      <c r="AI319" s="773"/>
    </row>
    <row r="320" spans="1:35" ht="21" customHeight="1" x14ac:dyDescent="0.2">
      <c r="A320" s="29"/>
      <c r="B320" s="508" t="s">
        <v>32</v>
      </c>
      <c r="C320" s="596">
        <v>572</v>
      </c>
      <c r="D320" s="597">
        <v>5497.5609533999996</v>
      </c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customHeight="1" x14ac:dyDescent="0.2">
      <c r="A321" s="29"/>
      <c r="B321" s="508" t="s">
        <v>37</v>
      </c>
      <c r="C321" s="596">
        <v>593</v>
      </c>
      <c r="D321" s="501">
        <v>6261.8950836000004</v>
      </c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6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73"/>
      <c r="AI322" s="773"/>
    </row>
    <row r="323" spans="1:36" ht="21" hidden="1" customHeight="1" x14ac:dyDescent="0.2">
      <c r="A323" s="29"/>
      <c r="B323" s="508" t="s">
        <v>42</v>
      </c>
      <c r="C323" s="596"/>
      <c r="D323" s="597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6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6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73"/>
      <c r="AI325" s="773"/>
    </row>
    <row r="326" spans="1:36" ht="21" hidden="1" customHeight="1" x14ac:dyDescent="0.2">
      <c r="A326" s="29"/>
      <c r="B326" s="508" t="s">
        <v>61</v>
      </c>
      <c r="C326" s="596"/>
      <c r="D326" s="597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4" t="s">
        <v>30</v>
      </c>
      <c r="C327" s="615">
        <f>SUM(C315:C326)</f>
        <v>4811</v>
      </c>
      <c r="D327" s="616">
        <f>D315+D316+D317+D318+D319+D320+D321+D322+D323+D324+D325+D326</f>
        <v>47142.243017050001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7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7"/>
      <c r="C337" s="618"/>
      <c r="D337" s="618"/>
      <c r="E337" s="619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60" t="s">
        <v>249</v>
      </c>
      <c r="C338" s="760"/>
      <c r="D338" s="760"/>
      <c r="E338" s="760"/>
      <c r="F338" s="761"/>
      <c r="G338" s="761"/>
      <c r="H338" s="761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20"/>
      <c r="C340" s="742" t="s">
        <v>519</v>
      </c>
      <c r="D340" s="743"/>
      <c r="E340" s="742" t="s">
        <v>520</v>
      </c>
      <c r="F340" s="743"/>
      <c r="G340" s="17"/>
      <c r="X340" s="741" t="s">
        <v>313</v>
      </c>
      <c r="Y340" s="741"/>
      <c r="Z340" s="741"/>
      <c r="AA340" s="741"/>
      <c r="AB340" s="177"/>
      <c r="AC340" s="741" t="s">
        <v>310</v>
      </c>
      <c r="AD340" s="741"/>
      <c r="AE340" s="741"/>
      <c r="AF340" s="741"/>
      <c r="AI340" s="27"/>
    </row>
    <row r="341" spans="1:37" ht="26.25" customHeight="1" x14ac:dyDescent="0.2">
      <c r="A341" s="29"/>
      <c r="B341" s="621" t="s">
        <v>164</v>
      </c>
      <c r="C341" s="711" t="s">
        <v>59</v>
      </c>
      <c r="D341" s="622" t="s">
        <v>152</v>
      </c>
      <c r="E341" s="623" t="s">
        <v>59</v>
      </c>
      <c r="F341" s="526" t="s">
        <v>152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164</v>
      </c>
      <c r="X341" s="273" t="s">
        <v>59</v>
      </c>
      <c r="Y341" s="273" t="s">
        <v>248</v>
      </c>
      <c r="Z341" s="273" t="s">
        <v>152</v>
      </c>
      <c r="AA341" s="178"/>
      <c r="AB341" s="272" t="s">
        <v>164</v>
      </c>
      <c r="AC341" s="273" t="s">
        <v>59</v>
      </c>
      <c r="AD341" s="273" t="s">
        <v>248</v>
      </c>
      <c r="AE341" s="273" t="s">
        <v>152</v>
      </c>
      <c r="AH341" s="27"/>
    </row>
    <row r="342" spans="1:37" ht="21" customHeight="1" x14ac:dyDescent="0.2">
      <c r="A342" s="29"/>
      <c r="B342" s="624" t="s">
        <v>150</v>
      </c>
      <c r="C342" s="712">
        <v>452</v>
      </c>
      <c r="D342" s="485">
        <v>8.7001084070796466</v>
      </c>
      <c r="E342" s="596">
        <v>518</v>
      </c>
      <c r="F342" s="485">
        <v>7.2961853281853282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150</v>
      </c>
      <c r="X342" s="323">
        <v>616</v>
      </c>
      <c r="Y342" s="324">
        <v>4776.9059999999999</v>
      </c>
      <c r="Z342" s="233">
        <f>+Y342/X342</f>
        <v>7.7547175324675326</v>
      </c>
      <c r="AA342" s="54"/>
      <c r="AB342" s="274" t="s">
        <v>150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5" t="s">
        <v>151</v>
      </c>
      <c r="C343" s="712">
        <v>141</v>
      </c>
      <c r="D343" s="485">
        <v>16.520894209929075</v>
      </c>
      <c r="E343" s="596">
        <v>84</v>
      </c>
      <c r="F343" s="485">
        <v>17.171543767500001</v>
      </c>
      <c r="G343" s="17"/>
      <c r="H343" s="17"/>
      <c r="L343" s="366"/>
      <c r="M343" s="17"/>
      <c r="P343" s="21"/>
      <c r="V343" s="209"/>
      <c r="W343" s="274" t="s">
        <v>151</v>
      </c>
      <c r="X343" s="521">
        <v>93</v>
      </c>
      <c r="Y343" s="522">
        <v>1416.1444483</v>
      </c>
      <c r="Z343" s="233">
        <f>+Y343/X343</f>
        <v>15.227359659139784</v>
      </c>
      <c r="AA343" s="54"/>
      <c r="AB343" s="274" t="s">
        <v>151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6" t="s">
        <v>30</v>
      </c>
      <c r="C344" s="713">
        <f>SUM(C342:C343)</f>
        <v>593</v>
      </c>
      <c r="D344" s="627"/>
      <c r="E344" s="628">
        <f>+E343+E342</f>
        <v>602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709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29"/>
      <c r="C345" s="630"/>
      <c r="D345" s="630"/>
      <c r="E345" s="630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59" t="s">
        <v>288</v>
      </c>
      <c r="C363" s="759"/>
      <c r="D363" s="759"/>
      <c r="E363" s="759"/>
      <c r="F363" s="759"/>
      <c r="G363" s="759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8" t="s">
        <v>125</v>
      </c>
      <c r="C367" s="622" t="s">
        <v>59</v>
      </c>
      <c r="D367" s="631" t="s">
        <v>152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125</v>
      </c>
      <c r="X367" s="273" t="s">
        <v>59</v>
      </c>
      <c r="Y367" s="273" t="s">
        <v>268</v>
      </c>
      <c r="Z367" s="273" t="s">
        <v>267</v>
      </c>
      <c r="AA367" s="17"/>
      <c r="AB367" s="14"/>
    </row>
    <row r="368" spans="1:29" s="30" customFormat="1" ht="21" customHeight="1" x14ac:dyDescent="0.2">
      <c r="A368" s="56"/>
      <c r="B368" s="569" t="s">
        <v>153</v>
      </c>
      <c r="C368" s="481">
        <f>+X368</f>
        <v>88</v>
      </c>
      <c r="D368" s="485">
        <f t="shared" ref="D368:D370" si="8">+Y368</f>
        <v>15.2364081896591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153</v>
      </c>
      <c r="X368" s="197">
        <v>88</v>
      </c>
      <c r="Y368" s="283">
        <f>(Z368/X368)/1000000</f>
        <v>15.2364081896591</v>
      </c>
      <c r="Z368" s="283">
        <v>1340803920.6900008</v>
      </c>
      <c r="AB368" s="89"/>
    </row>
    <row r="369" spans="1:29" s="30" customFormat="1" ht="21" customHeight="1" x14ac:dyDescent="0.2">
      <c r="A369" s="56"/>
      <c r="B369" s="569" t="s">
        <v>154</v>
      </c>
      <c r="C369" s="481">
        <f>+X369</f>
        <v>18</v>
      </c>
      <c r="D369" s="485">
        <f t="shared" si="8"/>
        <v>22.032636868158079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154</v>
      </c>
      <c r="X369" s="197">
        <v>18</v>
      </c>
      <c r="Y369" s="283">
        <f>(Z369/X369)/1000000</f>
        <v>22.032636868158079</v>
      </c>
      <c r="Z369" s="283">
        <v>396587463.62684542</v>
      </c>
      <c r="AB369" s="89"/>
    </row>
    <row r="370" spans="1:29" s="30" customFormat="1" ht="21" customHeight="1" x14ac:dyDescent="0.2">
      <c r="A370" s="56"/>
      <c r="B370" s="569" t="s">
        <v>155</v>
      </c>
      <c r="C370" s="481">
        <f>+X370</f>
        <v>35</v>
      </c>
      <c r="D370" s="485">
        <f t="shared" si="8"/>
        <v>16.915848551142858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155</v>
      </c>
      <c r="X370" s="197">
        <v>35</v>
      </c>
      <c r="Y370" s="283">
        <f>(Z370/X370)/1000000</f>
        <v>16.915848551142858</v>
      </c>
      <c r="Z370" s="283">
        <v>592054699.28999996</v>
      </c>
      <c r="AB370" s="89"/>
    </row>
    <row r="371" spans="1:29" ht="15.75" customHeight="1" x14ac:dyDescent="0.2">
      <c r="A371" s="29"/>
      <c r="B371" s="632" t="s">
        <v>30</v>
      </c>
      <c r="C371" s="482">
        <f>SUM(C368:C370)</f>
        <v>141</v>
      </c>
      <c r="D371" s="548">
        <f>SUM(D368:D370)</f>
        <v>54.184893608960039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141</v>
      </c>
      <c r="Y371" s="286"/>
      <c r="Z371" s="286">
        <f>SUM(Z368:Z370)</f>
        <v>2329446083.6068459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70"/>
      <c r="J375" s="90"/>
      <c r="Y375" s="269"/>
      <c r="Z375" s="232"/>
      <c r="AA375" s="231"/>
      <c r="AC375" s="14"/>
    </row>
    <row r="376" spans="1:29" ht="15.75" customHeight="1" x14ac:dyDescent="0.2">
      <c r="B376" s="633"/>
      <c r="C376" s="569"/>
      <c r="D376" s="569"/>
      <c r="E376" s="569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3"/>
      <c r="C377" s="569"/>
      <c r="D377" s="569"/>
      <c r="E377" s="569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3"/>
      <c r="C378" s="569"/>
      <c r="D378" s="569"/>
      <c r="E378" s="569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3"/>
      <c r="C379" s="569"/>
      <c r="D379" s="569"/>
      <c r="E379" s="569"/>
      <c r="J379" s="11"/>
      <c r="W379" s="288"/>
      <c r="Y379" s="269"/>
      <c r="Z379" s="232"/>
      <c r="AA379" s="231"/>
      <c r="AC379" s="14"/>
    </row>
    <row r="380" spans="1:29" x14ac:dyDescent="0.2">
      <c r="B380" s="633"/>
      <c r="C380" s="569"/>
      <c r="D380" s="569"/>
      <c r="E380" s="569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3"/>
      <c r="C381" s="634"/>
      <c r="D381" s="634"/>
      <c r="E381" s="569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3"/>
      <c r="C382" s="569"/>
      <c r="D382" s="569"/>
      <c r="E382" s="569"/>
      <c r="J382" s="11"/>
      <c r="W382" s="288"/>
      <c r="Z382" s="232"/>
      <c r="AA382" s="231"/>
      <c r="AC382" s="14"/>
    </row>
    <row r="383" spans="1:29" ht="15" customHeight="1" x14ac:dyDescent="0.2">
      <c r="B383" s="633"/>
      <c r="C383" s="569"/>
      <c r="D383" s="569"/>
      <c r="E383" s="569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59" t="s">
        <v>187</v>
      </c>
      <c r="C384" s="759"/>
      <c r="D384" s="559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1" t="s">
        <v>28</v>
      </c>
      <c r="C386" s="482" t="s">
        <v>3</v>
      </c>
      <c r="D386" s="539" t="s">
        <v>117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591</v>
      </c>
      <c r="D387" s="485">
        <v>5993.1675475800002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100000000000001" customHeight="1" x14ac:dyDescent="0.2">
      <c r="A388" s="29"/>
      <c r="B388" s="508" t="s">
        <v>33</v>
      </c>
      <c r="C388" s="186">
        <v>441</v>
      </c>
      <c r="D388" s="485">
        <v>3947.2226277999998</v>
      </c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08" t="s">
        <v>34</v>
      </c>
      <c r="C389" s="186">
        <v>471</v>
      </c>
      <c r="D389" s="485">
        <v>5359.2330041999994</v>
      </c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08" t="s">
        <v>35</v>
      </c>
      <c r="C390" s="186">
        <v>848</v>
      </c>
      <c r="D390" s="485">
        <v>8719.4493102100005</v>
      </c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08" t="s">
        <v>36</v>
      </c>
      <c r="C391" s="186">
        <v>885</v>
      </c>
      <c r="D391" s="485">
        <v>8719.3518140399992</v>
      </c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customHeight="1" x14ac:dyDescent="0.2">
      <c r="A392" s="29"/>
      <c r="B392" s="508" t="s">
        <v>32</v>
      </c>
      <c r="C392" s="186">
        <v>1035</v>
      </c>
      <c r="D392" s="485">
        <v>11126.29357098</v>
      </c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customHeight="1" x14ac:dyDescent="0.2">
      <c r="A393" s="29"/>
      <c r="B393" s="508" t="s">
        <v>37</v>
      </c>
      <c r="C393" s="186">
        <v>835</v>
      </c>
      <c r="D393" s="485">
        <v>8051.2061196900004</v>
      </c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5" t="s">
        <v>6</v>
      </c>
      <c r="C399" s="538">
        <f>SUM(C387:C398)</f>
        <v>5106</v>
      </c>
      <c r="D399" s="550">
        <f>SUM(D387:D398)</f>
        <v>51915.923994500001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29.25" customHeight="1" x14ac:dyDescent="0.2">
      <c r="A400" s="29"/>
      <c r="B400" s="771" t="s">
        <v>360</v>
      </c>
      <c r="C400" s="771"/>
      <c r="D400" s="771"/>
      <c r="E400" s="771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71"/>
      <c r="C401" s="771"/>
      <c r="D401" s="771"/>
      <c r="E401" s="771"/>
      <c r="J401" s="30"/>
      <c r="W401" s="230"/>
      <c r="Z401" s="209"/>
      <c r="AB401" s="21"/>
      <c r="AC401" s="14"/>
    </row>
    <row r="402" spans="1:40" ht="45" customHeight="1" x14ac:dyDescent="0.2">
      <c r="A402" s="29"/>
      <c r="B402" s="771"/>
      <c r="C402" s="771"/>
      <c r="D402" s="771"/>
      <c r="E402" s="771"/>
      <c r="J402" s="12"/>
      <c r="W402" s="230"/>
      <c r="AB402" s="21"/>
      <c r="AC402" s="21"/>
    </row>
    <row r="403" spans="1:40" ht="17.25" customHeight="1" x14ac:dyDescent="0.2">
      <c r="A403" s="29"/>
      <c r="B403" s="535"/>
      <c r="C403" s="512"/>
      <c r="D403" s="512"/>
      <c r="E403" s="535"/>
      <c r="J403" s="12"/>
      <c r="W403" s="230"/>
      <c r="AB403" s="21"/>
      <c r="AC403" s="21"/>
    </row>
    <row r="404" spans="1:40" ht="15.75" customHeight="1" x14ac:dyDescent="0.2">
      <c r="A404" s="29"/>
      <c r="B404" s="535"/>
      <c r="C404" s="535"/>
      <c r="D404" s="535"/>
      <c r="E404" s="535"/>
      <c r="J404" s="12"/>
      <c r="W404" s="230"/>
      <c r="AB404" s="21"/>
      <c r="AC404" s="21"/>
    </row>
    <row r="405" spans="1:40" ht="17.25" hidden="1" customHeight="1" x14ac:dyDescent="0.2">
      <c r="A405" s="29"/>
      <c r="B405" s="535"/>
      <c r="C405" s="535"/>
      <c r="D405" s="535"/>
      <c r="E405" s="535"/>
      <c r="J405" s="12"/>
      <c r="W405" s="230"/>
      <c r="AB405" s="21"/>
      <c r="AC405" s="21"/>
    </row>
    <row r="406" spans="1:40" ht="17.25" customHeight="1" x14ac:dyDescent="0.2">
      <c r="A406" s="29"/>
      <c r="B406" s="535"/>
      <c r="C406" s="512"/>
      <c r="D406" s="512"/>
      <c r="E406" s="535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59" t="s">
        <v>188</v>
      </c>
      <c r="C408" s="759"/>
      <c r="D408" s="559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W409" s="230" t="s">
        <v>28</v>
      </c>
      <c r="X409" s="458" t="s">
        <v>5</v>
      </c>
      <c r="Y409" s="458" t="s">
        <v>248</v>
      </c>
      <c r="Z409" s="458"/>
      <c r="AN409" s="92"/>
    </row>
    <row r="410" spans="1:40" ht="15" customHeight="1" x14ac:dyDescent="0.25">
      <c r="A410" s="29"/>
      <c r="B410" s="541" t="s">
        <v>28</v>
      </c>
      <c r="C410" s="482" t="s">
        <v>3</v>
      </c>
      <c r="D410" s="539" t="s">
        <v>117</v>
      </c>
      <c r="F410" s="45"/>
      <c r="G410" s="30"/>
      <c r="H410" s="17"/>
      <c r="L410" s="366"/>
      <c r="M410" s="17"/>
      <c r="P410" s="21"/>
      <c r="V410" s="230"/>
      <c r="W410" s="459" t="s">
        <v>357</v>
      </c>
      <c r="X410" s="460">
        <v>33</v>
      </c>
      <c r="Y410" s="461">
        <v>242417000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33</v>
      </c>
      <c r="D411" s="485">
        <v>242417000</v>
      </c>
      <c r="F411" s="45"/>
      <c r="G411" s="30"/>
      <c r="H411" s="17"/>
      <c r="L411" s="366"/>
      <c r="M411" s="17"/>
      <c r="P411" s="21"/>
      <c r="V411" s="230"/>
      <c r="W411" s="459" t="s">
        <v>370</v>
      </c>
      <c r="X411" s="460">
        <v>25</v>
      </c>
      <c r="Y411" s="461">
        <v>182933000</v>
      </c>
      <c r="AA411" s="397"/>
      <c r="AB411" s="398"/>
      <c r="AC411" s="399"/>
      <c r="AM411" s="92"/>
    </row>
    <row r="412" spans="1:40" ht="18.75" customHeight="1" x14ac:dyDescent="0.25">
      <c r="A412" s="29"/>
      <c r="B412" s="534" t="s">
        <v>33</v>
      </c>
      <c r="C412" s="481">
        <v>25</v>
      </c>
      <c r="D412" s="485">
        <v>182933000</v>
      </c>
      <c r="F412" s="45"/>
      <c r="G412" s="30"/>
      <c r="H412" s="17"/>
      <c r="L412" s="366"/>
      <c r="M412" s="17"/>
      <c r="P412" s="21"/>
      <c r="V412" s="230"/>
      <c r="W412" s="459" t="s">
        <v>374</v>
      </c>
      <c r="X412" s="460">
        <v>19</v>
      </c>
      <c r="Y412" s="461">
        <v>137286000</v>
      </c>
      <c r="AA412" s="397"/>
      <c r="AB412" s="398"/>
      <c r="AC412" s="399"/>
      <c r="AM412" s="92"/>
    </row>
    <row r="413" spans="1:40" ht="18.75" customHeight="1" x14ac:dyDescent="0.25">
      <c r="A413" s="29"/>
      <c r="B413" s="534" t="s">
        <v>34</v>
      </c>
      <c r="C413" s="481">
        <v>19</v>
      </c>
      <c r="D413" s="485">
        <v>137286000</v>
      </c>
      <c r="F413" s="45"/>
      <c r="G413" s="30"/>
      <c r="H413" s="17"/>
      <c r="L413" s="366"/>
      <c r="M413" s="17"/>
      <c r="P413" s="21"/>
      <c r="V413" s="230"/>
      <c r="W413" s="459" t="s">
        <v>401</v>
      </c>
      <c r="X413" s="460">
        <v>83</v>
      </c>
      <c r="Y413" s="461">
        <v>668911000</v>
      </c>
      <c r="AA413" s="397"/>
      <c r="AB413" s="398"/>
      <c r="AC413" s="399"/>
      <c r="AM413" s="92"/>
    </row>
    <row r="414" spans="1:40" ht="18.95" customHeight="1" x14ac:dyDescent="0.25">
      <c r="A414" s="29"/>
      <c r="B414" s="534" t="s">
        <v>35</v>
      </c>
      <c r="C414" s="481">
        <v>80</v>
      </c>
      <c r="D414" s="485">
        <v>645348000</v>
      </c>
      <c r="F414" s="45"/>
      <c r="G414" s="30"/>
      <c r="H414" s="17"/>
      <c r="L414" s="366"/>
      <c r="M414" s="17"/>
      <c r="P414" s="21"/>
      <c r="V414" s="230"/>
      <c r="W414" s="459" t="s">
        <v>417</v>
      </c>
      <c r="X414" s="460">
        <v>70</v>
      </c>
      <c r="Y414" s="461">
        <v>568531000</v>
      </c>
      <c r="AA414" s="397"/>
      <c r="AB414" s="398"/>
      <c r="AC414" s="399"/>
      <c r="AM414" s="92"/>
    </row>
    <row r="415" spans="1:40" ht="18.95" customHeight="1" x14ac:dyDescent="0.25">
      <c r="A415" s="29"/>
      <c r="B415" s="534" t="s">
        <v>36</v>
      </c>
      <c r="C415" s="481">
        <v>68</v>
      </c>
      <c r="D415" s="485">
        <v>553572000</v>
      </c>
      <c r="F415" s="45"/>
      <c r="G415" s="30"/>
      <c r="H415" s="17"/>
      <c r="L415" s="366"/>
      <c r="M415" s="17"/>
      <c r="P415" s="21"/>
      <c r="V415" s="230"/>
      <c r="W415" s="459" t="s">
        <v>451</v>
      </c>
      <c r="X415" s="460">
        <v>57</v>
      </c>
      <c r="Y415" s="461">
        <v>462385000</v>
      </c>
      <c r="AA415" s="17"/>
      <c r="AM415" s="92"/>
    </row>
    <row r="416" spans="1:40" ht="18.95" customHeight="1" x14ac:dyDescent="0.25">
      <c r="A416" s="29"/>
      <c r="B416" s="534" t="s">
        <v>32</v>
      </c>
      <c r="C416" s="481">
        <v>55</v>
      </c>
      <c r="D416" s="485">
        <v>447125000</v>
      </c>
      <c r="F416" s="45"/>
      <c r="G416" s="30"/>
      <c r="H416" s="17"/>
      <c r="L416" s="366"/>
      <c r="M416" s="17"/>
      <c r="P416" s="21"/>
      <c r="V416" s="230"/>
      <c r="W416" s="459" t="s">
        <v>316</v>
      </c>
      <c r="X416" s="460"/>
      <c r="Y416" s="461"/>
      <c r="AA416" s="17"/>
      <c r="AM416" s="92"/>
    </row>
    <row r="417" spans="1:39" ht="18.95" customHeight="1" x14ac:dyDescent="0.25">
      <c r="A417" s="29"/>
      <c r="B417" s="534" t="s">
        <v>37</v>
      </c>
      <c r="C417" s="481">
        <v>21</v>
      </c>
      <c r="D417" s="485">
        <v>174276000</v>
      </c>
      <c r="F417" s="45"/>
      <c r="G417" s="30"/>
      <c r="H417" s="17"/>
      <c r="L417" s="366"/>
      <c r="M417" s="17"/>
      <c r="P417" s="21"/>
      <c r="V417" s="230"/>
      <c r="W417" s="459" t="s">
        <v>318</v>
      </c>
      <c r="X417" s="460"/>
      <c r="Y417" s="461"/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322</v>
      </c>
      <c r="X418" s="460"/>
      <c r="Y418" s="461"/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330</v>
      </c>
      <c r="X419" s="460"/>
      <c r="Y419" s="461"/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335</v>
      </c>
      <c r="X420" s="460"/>
      <c r="Y420" s="461"/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345</v>
      </c>
      <c r="X421" s="460"/>
      <c r="Y421" s="461"/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hidden="1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287</v>
      </c>
      <c r="Y423" s="732">
        <f>SUM(Y410:Y422)</f>
        <v>2262463000</v>
      </c>
      <c r="AA423" s="17"/>
    </row>
    <row r="424" spans="1:39" ht="15" customHeight="1" x14ac:dyDescent="0.2">
      <c r="A424" s="29"/>
      <c r="B424" s="545" t="s">
        <v>6</v>
      </c>
      <c r="C424" s="537">
        <f>SUM(C411:C423)</f>
        <v>301</v>
      </c>
      <c r="D424" s="550">
        <f>SUM(D411:D423)</f>
        <v>2382957000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1" t="s">
        <v>334</v>
      </c>
      <c r="C425" s="643"/>
      <c r="D425" s="696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15.75" customHeight="1" x14ac:dyDescent="0.2">
      <c r="A426" s="29"/>
      <c r="B426" s="771" t="s">
        <v>114</v>
      </c>
      <c r="C426" s="771"/>
      <c r="D426" s="771"/>
      <c r="E426" s="771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771"/>
      <c r="C427" s="771"/>
      <c r="D427" s="771"/>
      <c r="E427" s="771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771"/>
      <c r="C428" s="771"/>
      <c r="D428" s="771"/>
      <c r="E428" s="771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6"/>
      <c r="C429" s="556"/>
      <c r="D429" s="556"/>
      <c r="E429" s="556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6"/>
      <c r="C430" s="556"/>
      <c r="D430" s="556"/>
      <c r="E430" s="556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6"/>
      <c r="C431" s="556"/>
      <c r="D431" s="556"/>
      <c r="E431" s="556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6"/>
      <c r="C432" s="556"/>
      <c r="D432" s="556"/>
      <c r="E432" s="556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59" t="s">
        <v>205</v>
      </c>
      <c r="C433" s="759"/>
      <c r="D433" s="759"/>
      <c r="E433" s="759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1"/>
      <c r="F434" s="20"/>
      <c r="M434" s="374"/>
      <c r="P434" s="20"/>
      <c r="Q434" s="792"/>
      <c r="R434" s="424"/>
      <c r="S434" s="424"/>
      <c r="T434" s="472"/>
      <c r="U434" s="472"/>
      <c r="V434" s="424"/>
      <c r="W434" s="230"/>
      <c r="X434" s="793"/>
      <c r="Y434" s="793"/>
      <c r="AB434" s="108"/>
    </row>
    <row r="435" spans="1:28" ht="15.75" customHeight="1" x14ac:dyDescent="0.2">
      <c r="A435" s="29"/>
      <c r="C435" s="742" t="s">
        <v>521</v>
      </c>
      <c r="D435" s="762"/>
      <c r="E435" s="762"/>
      <c r="F435" s="762"/>
      <c r="G435" s="762"/>
      <c r="H435" s="743"/>
      <c r="J435" s="378"/>
      <c r="K435" s="742" t="s">
        <v>524</v>
      </c>
      <c r="L435" s="762"/>
      <c r="M435" s="762"/>
      <c r="N435" s="743"/>
      <c r="O435" s="127"/>
      <c r="Q435" s="792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34" t="s">
        <v>522</v>
      </c>
      <c r="D436" s="735"/>
      <c r="E436" s="735"/>
      <c r="F436" s="737" t="s">
        <v>523</v>
      </c>
      <c r="G436" s="738"/>
      <c r="H436" s="739"/>
      <c r="I436" s="17"/>
      <c r="J436" s="377"/>
      <c r="K436" s="734" t="s">
        <v>525</v>
      </c>
      <c r="L436" s="736"/>
      <c r="M436" s="734" t="s">
        <v>526</v>
      </c>
      <c r="N436" s="736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281</v>
      </c>
      <c r="D437" s="480" t="s">
        <v>44</v>
      </c>
      <c r="E437" s="602" t="s">
        <v>280</v>
      </c>
      <c r="F437" s="188" t="s">
        <v>31</v>
      </c>
      <c r="G437" s="188" t="s">
        <v>44</v>
      </c>
      <c r="H437" s="190" t="s">
        <v>280</v>
      </c>
      <c r="J437" s="480" t="s">
        <v>43</v>
      </c>
      <c r="K437" s="480" t="s">
        <v>190</v>
      </c>
      <c r="L437" s="480" t="s">
        <v>44</v>
      </c>
      <c r="M437" s="480" t="s">
        <v>31</v>
      </c>
      <c r="N437" s="703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5" t="s">
        <v>45</v>
      </c>
      <c r="C438" s="636">
        <v>1644</v>
      </c>
      <c r="D438" s="637">
        <v>14336.813542060001</v>
      </c>
      <c r="E438" s="638">
        <f t="shared" ref="E438:E463" si="9">C438/$C$464</f>
        <v>0.32197414806110458</v>
      </c>
      <c r="F438" s="636">
        <v>1379</v>
      </c>
      <c r="G438" s="637">
        <v>11250.219746520001</v>
      </c>
      <c r="H438" s="638">
        <f t="shared" ref="H438:H463" si="10">F438/$F$464</f>
        <v>0.28663479526086055</v>
      </c>
      <c r="J438" s="635" t="s">
        <v>45</v>
      </c>
      <c r="K438" s="636">
        <v>1058</v>
      </c>
      <c r="L438" s="704">
        <v>9021.8523821300005</v>
      </c>
      <c r="M438" s="636">
        <v>2003</v>
      </c>
      <c r="N438" s="705">
        <v>17150.228976009999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5" t="s">
        <v>46</v>
      </c>
      <c r="C439" s="636">
        <v>1136</v>
      </c>
      <c r="D439" s="637">
        <v>13268.033196799999</v>
      </c>
      <c r="E439" s="638">
        <f t="shared" si="9"/>
        <v>0.22248335291813554</v>
      </c>
      <c r="F439" s="636">
        <v>1103</v>
      </c>
      <c r="G439" s="637">
        <v>13389.430711810001</v>
      </c>
      <c r="H439" s="638">
        <f t="shared" si="10"/>
        <v>0.22926626480981085</v>
      </c>
      <c r="J439" s="635" t="s">
        <v>46</v>
      </c>
      <c r="K439" s="636">
        <v>1704</v>
      </c>
      <c r="L439" s="704">
        <v>23857.01950011</v>
      </c>
      <c r="M439" s="636">
        <v>1753</v>
      </c>
      <c r="N439" s="705">
        <v>19827.943474929998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5" t="s">
        <v>47</v>
      </c>
      <c r="C440" s="636">
        <v>40</v>
      </c>
      <c r="D440" s="637">
        <v>582.51563173</v>
      </c>
      <c r="E440" s="638">
        <f t="shared" si="9"/>
        <v>7.8339208773991389E-3</v>
      </c>
      <c r="F440" s="636">
        <v>44</v>
      </c>
      <c r="G440" s="637">
        <v>658.99881950999998</v>
      </c>
      <c r="H440" s="638">
        <f t="shared" si="10"/>
        <v>9.1457077530658903E-3</v>
      </c>
      <c r="J440" s="635" t="s">
        <v>47</v>
      </c>
      <c r="K440" s="636">
        <v>51</v>
      </c>
      <c r="L440" s="704">
        <v>871.95818502999998</v>
      </c>
      <c r="M440" s="636">
        <v>65</v>
      </c>
      <c r="N440" s="705">
        <v>969.13435102000005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5" t="s">
        <v>48</v>
      </c>
      <c r="C441" s="636">
        <v>86</v>
      </c>
      <c r="D441" s="637">
        <v>1068.4790206499999</v>
      </c>
      <c r="E441" s="638">
        <f t="shared" si="9"/>
        <v>1.6842929886408148E-2</v>
      </c>
      <c r="F441" s="636">
        <v>33</v>
      </c>
      <c r="G441" s="637">
        <v>258.92518772</v>
      </c>
      <c r="H441" s="638">
        <f t="shared" si="10"/>
        <v>6.8592808147994178E-3</v>
      </c>
      <c r="J441" s="635" t="s">
        <v>48</v>
      </c>
      <c r="K441" s="636">
        <v>152</v>
      </c>
      <c r="L441" s="704">
        <v>947.39543700000002</v>
      </c>
      <c r="M441" s="636">
        <v>183</v>
      </c>
      <c r="N441" s="705">
        <v>1683.9670374100001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5" t="s">
        <v>49</v>
      </c>
      <c r="C442" s="636">
        <v>10</v>
      </c>
      <c r="D442" s="637">
        <v>73.084000000000003</v>
      </c>
      <c r="E442" s="638">
        <f t="shared" si="9"/>
        <v>1.9584802193497847E-3</v>
      </c>
      <c r="F442" s="636">
        <v>8</v>
      </c>
      <c r="G442" s="637">
        <v>52.128999999999998</v>
      </c>
      <c r="H442" s="638">
        <f t="shared" si="10"/>
        <v>1.6628559551028891E-3</v>
      </c>
      <c r="J442" s="635" t="s">
        <v>49</v>
      </c>
      <c r="K442" s="636">
        <v>37</v>
      </c>
      <c r="L442" s="704">
        <v>234.76900000000001</v>
      </c>
      <c r="M442" s="636">
        <v>30</v>
      </c>
      <c r="N442" s="705">
        <v>187.63800000000001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5" t="s">
        <v>50</v>
      </c>
      <c r="C443" s="636">
        <v>164</v>
      </c>
      <c r="D443" s="637">
        <v>1348.8641417400002</v>
      </c>
      <c r="E443" s="638">
        <f t="shared" si="9"/>
        <v>3.2119075597336469E-2</v>
      </c>
      <c r="F443" s="636">
        <v>139</v>
      </c>
      <c r="G443" s="637">
        <v>1164.8508098899999</v>
      </c>
      <c r="H443" s="638">
        <f t="shared" si="10"/>
        <v>2.8892122219912698E-2</v>
      </c>
      <c r="J443" s="635" t="s">
        <v>50</v>
      </c>
      <c r="K443" s="636">
        <v>354</v>
      </c>
      <c r="L443" s="704">
        <v>2166.1257619399998</v>
      </c>
      <c r="M443" s="636">
        <v>357</v>
      </c>
      <c r="N443" s="705">
        <v>2297.8145432199999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5" t="s">
        <v>113</v>
      </c>
      <c r="C444" s="636">
        <v>419</v>
      </c>
      <c r="D444" s="637">
        <v>4241.5868228099998</v>
      </c>
      <c r="E444" s="638">
        <f t="shared" si="9"/>
        <v>8.2060321190755972E-2</v>
      </c>
      <c r="F444" s="636">
        <v>293</v>
      </c>
      <c r="G444" s="637">
        <v>2556.0259613600001</v>
      </c>
      <c r="H444" s="638">
        <f t="shared" si="10"/>
        <v>6.0902099355643315E-2</v>
      </c>
      <c r="J444" s="635" t="s">
        <v>113</v>
      </c>
      <c r="K444" s="636">
        <v>237</v>
      </c>
      <c r="L444" s="704">
        <v>2238.09139701</v>
      </c>
      <c r="M444" s="636">
        <v>257</v>
      </c>
      <c r="N444" s="705">
        <v>2259.4062495900002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5" t="s">
        <v>206</v>
      </c>
      <c r="C445" s="636">
        <v>433</v>
      </c>
      <c r="D445" s="637">
        <v>5467.2241320200001</v>
      </c>
      <c r="E445" s="638">
        <f t="shared" si="9"/>
        <v>8.4802193497845665E-2</v>
      </c>
      <c r="F445" s="636">
        <v>472</v>
      </c>
      <c r="G445" s="637">
        <v>5623.7483955500002</v>
      </c>
      <c r="H445" s="638">
        <f t="shared" si="10"/>
        <v>9.8108501351070465E-2</v>
      </c>
      <c r="J445" s="635" t="s">
        <v>227</v>
      </c>
      <c r="K445" s="636">
        <v>585</v>
      </c>
      <c r="L445" s="704">
        <v>7663.9413726499997</v>
      </c>
      <c r="M445" s="636">
        <v>637</v>
      </c>
      <c r="N445" s="705">
        <v>7747.1452510799991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5" t="s">
        <v>51</v>
      </c>
      <c r="C446" s="636">
        <v>225</v>
      </c>
      <c r="D446" s="637">
        <v>2794.1618920599999</v>
      </c>
      <c r="E446" s="638">
        <f t="shared" si="9"/>
        <v>4.4065804935370149E-2</v>
      </c>
      <c r="F446" s="636">
        <v>313</v>
      </c>
      <c r="G446" s="637">
        <v>2973.5943971500001</v>
      </c>
      <c r="H446" s="638">
        <f t="shared" si="10"/>
        <v>6.5059239243400541E-2</v>
      </c>
      <c r="J446" s="635" t="s">
        <v>51</v>
      </c>
      <c r="K446" s="636">
        <v>282</v>
      </c>
      <c r="L446" s="704">
        <v>3753.5082105399997</v>
      </c>
      <c r="M446" s="636">
        <v>339</v>
      </c>
      <c r="N446" s="705">
        <v>3106.7209693200002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5" t="s">
        <v>207</v>
      </c>
      <c r="C447" s="636">
        <v>161</v>
      </c>
      <c r="D447" s="637">
        <v>1506.3566789699998</v>
      </c>
      <c r="E447" s="638">
        <f t="shared" si="9"/>
        <v>3.1531531531531529E-2</v>
      </c>
      <c r="F447" s="636">
        <v>160</v>
      </c>
      <c r="G447" s="637">
        <v>1624.5199088700001</v>
      </c>
      <c r="H447" s="638">
        <f t="shared" si="10"/>
        <v>3.3257119102057787E-2</v>
      </c>
      <c r="J447" s="635" t="s">
        <v>156</v>
      </c>
      <c r="K447" s="636">
        <v>210</v>
      </c>
      <c r="L447" s="704">
        <v>3310.6093911400003</v>
      </c>
      <c r="M447" s="636">
        <v>362</v>
      </c>
      <c r="N447" s="705">
        <v>4530.0047987899998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5" t="s">
        <v>208</v>
      </c>
      <c r="C448" s="636">
        <v>212</v>
      </c>
      <c r="D448" s="637">
        <v>1933.54846404</v>
      </c>
      <c r="E448" s="638">
        <f t="shared" si="9"/>
        <v>4.1519780650215436E-2</v>
      </c>
      <c r="F448" s="636">
        <v>146</v>
      </c>
      <c r="G448" s="637">
        <v>1341.70853863</v>
      </c>
      <c r="H448" s="638">
        <f t="shared" si="10"/>
        <v>3.0347121180627729E-2</v>
      </c>
      <c r="J448" s="635" t="s">
        <v>124</v>
      </c>
      <c r="K448" s="636">
        <v>126</v>
      </c>
      <c r="L448" s="704">
        <v>1181.98853863</v>
      </c>
      <c r="M448" s="636">
        <v>164</v>
      </c>
      <c r="N448" s="705">
        <v>1275.7170000000001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5" t="s">
        <v>62</v>
      </c>
      <c r="C449" s="636">
        <v>13</v>
      </c>
      <c r="D449" s="637">
        <v>131.03</v>
      </c>
      <c r="E449" s="638">
        <f t="shared" si="9"/>
        <v>2.5460242851547197E-3</v>
      </c>
      <c r="F449" s="636">
        <v>50</v>
      </c>
      <c r="G449" s="637">
        <v>409.49299999999999</v>
      </c>
      <c r="H449" s="638">
        <f t="shared" si="10"/>
        <v>1.0392849719393058E-2</v>
      </c>
      <c r="J449" s="635" t="s">
        <v>62</v>
      </c>
      <c r="K449" s="636">
        <v>24</v>
      </c>
      <c r="L449" s="704">
        <v>227.50800000000001</v>
      </c>
      <c r="M449" s="636">
        <v>66</v>
      </c>
      <c r="N449" s="705">
        <v>522.27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5" t="s">
        <v>209</v>
      </c>
      <c r="C450" s="636">
        <v>2</v>
      </c>
      <c r="D450" s="637">
        <v>15.167999999999999</v>
      </c>
      <c r="E450" s="638">
        <f t="shared" si="9"/>
        <v>3.916960438699569E-4</v>
      </c>
      <c r="F450" s="636">
        <v>5</v>
      </c>
      <c r="G450" s="637">
        <v>41.715000000000003</v>
      </c>
      <c r="H450" s="638">
        <f t="shared" si="10"/>
        <v>1.0392849719393059E-3</v>
      </c>
      <c r="J450" s="635" t="s">
        <v>228</v>
      </c>
      <c r="K450" s="636">
        <v>17</v>
      </c>
      <c r="L450" s="704">
        <v>137.941</v>
      </c>
      <c r="M450" s="636">
        <v>15</v>
      </c>
      <c r="N450" s="705">
        <v>120.58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5" t="s">
        <v>210</v>
      </c>
      <c r="C451" s="636">
        <v>128</v>
      </c>
      <c r="D451" s="637">
        <v>1091.6645639999999</v>
      </c>
      <c r="E451" s="638">
        <f t="shared" si="9"/>
        <v>2.5068546807677242E-2</v>
      </c>
      <c r="F451" s="636">
        <v>171</v>
      </c>
      <c r="G451" s="637">
        <v>1388.4391733</v>
      </c>
      <c r="H451" s="638">
        <f t="shared" si="10"/>
        <v>3.554354604032426E-2</v>
      </c>
      <c r="J451" s="635" t="s">
        <v>229</v>
      </c>
      <c r="K451" s="636">
        <v>65</v>
      </c>
      <c r="L451" s="704">
        <v>498.23899999999998</v>
      </c>
      <c r="M451" s="636">
        <v>83</v>
      </c>
      <c r="N451" s="705">
        <v>622.39774459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5" t="s">
        <v>122</v>
      </c>
      <c r="C452" s="636">
        <v>69</v>
      </c>
      <c r="D452" s="637">
        <v>607.48420887000009</v>
      </c>
      <c r="E452" s="638">
        <f t="shared" si="9"/>
        <v>1.3513513513513514E-2</v>
      </c>
      <c r="F452" s="636">
        <v>144</v>
      </c>
      <c r="G452" s="637">
        <v>1200.7239999999999</v>
      </c>
      <c r="H452" s="638">
        <f t="shared" si="10"/>
        <v>2.9931407191852007E-2</v>
      </c>
      <c r="J452" s="635" t="s">
        <v>122</v>
      </c>
      <c r="K452" s="636">
        <v>75</v>
      </c>
      <c r="L452" s="704">
        <v>564.39700000000005</v>
      </c>
      <c r="M452" s="636">
        <v>196</v>
      </c>
      <c r="N452" s="705">
        <v>1533.33482555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5" t="s">
        <v>135</v>
      </c>
      <c r="C453" s="636">
        <v>0</v>
      </c>
      <c r="D453" s="637">
        <v>0</v>
      </c>
      <c r="E453" s="638">
        <f t="shared" si="9"/>
        <v>0</v>
      </c>
      <c r="F453" s="636">
        <v>0</v>
      </c>
      <c r="G453" s="637">
        <v>0</v>
      </c>
      <c r="H453" s="638">
        <f t="shared" si="10"/>
        <v>0</v>
      </c>
      <c r="J453" s="635" t="s">
        <v>135</v>
      </c>
      <c r="K453" s="636">
        <v>0</v>
      </c>
      <c r="L453" s="704">
        <v>0</v>
      </c>
      <c r="M453" s="636">
        <v>0</v>
      </c>
      <c r="N453" s="705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6"/>
      <c r="Z453" s="536"/>
      <c r="AA453" s="126"/>
    </row>
    <row r="454" spans="1:28" s="42" customFormat="1" x14ac:dyDescent="0.2">
      <c r="A454" s="43"/>
      <c r="B454" s="635" t="s">
        <v>241</v>
      </c>
      <c r="C454" s="636">
        <v>153</v>
      </c>
      <c r="D454" s="637">
        <v>1346.182</v>
      </c>
      <c r="E454" s="638">
        <f t="shared" si="9"/>
        <v>2.9964747356051705E-2</v>
      </c>
      <c r="F454" s="636">
        <v>148</v>
      </c>
      <c r="G454" s="637">
        <v>1362.95385205</v>
      </c>
      <c r="H454" s="638">
        <f t="shared" si="10"/>
        <v>3.0762835169403452E-2</v>
      </c>
      <c r="J454" s="635" t="s">
        <v>241</v>
      </c>
      <c r="K454" s="636">
        <v>37</v>
      </c>
      <c r="L454" s="705">
        <v>352.13799999999998</v>
      </c>
      <c r="M454" s="636">
        <v>70</v>
      </c>
      <c r="N454" s="705">
        <v>528.72299999999996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5" t="s">
        <v>211</v>
      </c>
      <c r="C455" s="636">
        <v>4</v>
      </c>
      <c r="D455" s="637">
        <v>31.488</v>
      </c>
      <c r="E455" s="638">
        <f t="shared" si="9"/>
        <v>7.833920877399138E-4</v>
      </c>
      <c r="F455" s="636">
        <v>8</v>
      </c>
      <c r="G455" s="637">
        <v>65.768000000000001</v>
      </c>
      <c r="H455" s="638">
        <f t="shared" si="10"/>
        <v>1.6628559551028891E-3</v>
      </c>
      <c r="J455" s="635" t="s">
        <v>230</v>
      </c>
      <c r="K455" s="636">
        <v>1</v>
      </c>
      <c r="L455" s="704">
        <v>7.07</v>
      </c>
      <c r="M455" s="636">
        <v>0</v>
      </c>
      <c r="N455" s="705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718" t="s">
        <v>402</v>
      </c>
      <c r="C456" s="719">
        <v>6</v>
      </c>
      <c r="D456" s="720">
        <v>50.808</v>
      </c>
      <c r="E456" s="638">
        <f t="shared" si="9"/>
        <v>1.1750881316098707E-3</v>
      </c>
      <c r="F456" s="719">
        <v>5</v>
      </c>
      <c r="G456" s="720">
        <v>42.328000000000003</v>
      </c>
      <c r="H456" s="638">
        <f t="shared" si="10"/>
        <v>1.0392849719393059E-3</v>
      </c>
      <c r="J456" s="718" t="s">
        <v>402</v>
      </c>
      <c r="K456" s="719">
        <v>0</v>
      </c>
      <c r="L456" s="721">
        <v>0</v>
      </c>
      <c r="M456" s="719">
        <v>0</v>
      </c>
      <c r="N456" s="722">
        <v>0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717"/>
      <c r="Z456" s="717"/>
      <c r="AA456" s="124"/>
      <c r="AB456" s="125"/>
    </row>
    <row r="457" spans="1:28" s="42" customFormat="1" x14ac:dyDescent="0.2">
      <c r="A457" s="43"/>
      <c r="B457" s="635" t="s">
        <v>118</v>
      </c>
      <c r="C457" s="636">
        <v>87</v>
      </c>
      <c r="D457" s="637">
        <v>1024.16807593</v>
      </c>
      <c r="E457" s="638">
        <f t="shared" si="9"/>
        <v>1.7038777908343124E-2</v>
      </c>
      <c r="F457" s="636">
        <v>86</v>
      </c>
      <c r="G457" s="637">
        <v>872.4134047099999</v>
      </c>
      <c r="H457" s="638">
        <f t="shared" si="10"/>
        <v>1.7875701517356058E-2</v>
      </c>
      <c r="J457" s="635" t="s">
        <v>118</v>
      </c>
      <c r="K457" s="636">
        <v>59</v>
      </c>
      <c r="L457" s="704">
        <v>497.70208848999999</v>
      </c>
      <c r="M457" s="636">
        <v>40</v>
      </c>
      <c r="N457" s="705">
        <v>351.90122037000003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2"/>
      <c r="Z457" s="208"/>
      <c r="AA457" s="124"/>
      <c r="AB457" s="125"/>
    </row>
    <row r="458" spans="1:28" s="42" customFormat="1" x14ac:dyDescent="0.2">
      <c r="A458" s="43"/>
      <c r="B458" s="635" t="s">
        <v>186</v>
      </c>
      <c r="C458" s="636">
        <v>1</v>
      </c>
      <c r="D458" s="637">
        <v>6.3170000000000002</v>
      </c>
      <c r="E458" s="638">
        <f t="shared" si="9"/>
        <v>1.9584802193497845E-4</v>
      </c>
      <c r="F458" s="636">
        <v>1</v>
      </c>
      <c r="G458" s="637">
        <v>6.3170000000000002</v>
      </c>
      <c r="H458" s="638">
        <f t="shared" si="10"/>
        <v>2.0785699438786114E-4</v>
      </c>
      <c r="J458" s="635" t="s">
        <v>231</v>
      </c>
      <c r="K458" s="636">
        <v>2</v>
      </c>
      <c r="L458" s="705">
        <v>13.231</v>
      </c>
      <c r="M458" s="636">
        <v>2</v>
      </c>
      <c r="N458" s="705">
        <v>13.231</v>
      </c>
      <c r="P458" s="93"/>
      <c r="Q458" s="93"/>
      <c r="R458" s="93"/>
      <c r="S458" s="93"/>
      <c r="T458" s="93"/>
      <c r="U458" s="93"/>
      <c r="V458" s="301"/>
      <c r="W458" s="302"/>
      <c r="X458" s="303"/>
      <c r="Y458" s="305"/>
      <c r="Z458" s="301"/>
      <c r="AA458" s="51"/>
    </row>
    <row r="459" spans="1:28" s="42" customFormat="1" x14ac:dyDescent="0.2">
      <c r="A459" s="43"/>
      <c r="B459" s="635" t="s">
        <v>201</v>
      </c>
      <c r="C459" s="636">
        <v>0</v>
      </c>
      <c r="D459" s="637">
        <v>0</v>
      </c>
      <c r="E459" s="638">
        <f t="shared" si="9"/>
        <v>0</v>
      </c>
      <c r="F459" s="636">
        <v>0</v>
      </c>
      <c r="G459" s="637">
        <v>0</v>
      </c>
      <c r="H459" s="638">
        <f t="shared" si="10"/>
        <v>0</v>
      </c>
      <c r="J459" s="635" t="s">
        <v>201</v>
      </c>
      <c r="K459" s="636">
        <v>4</v>
      </c>
      <c r="L459" s="704">
        <v>22.74</v>
      </c>
      <c r="M459" s="636">
        <v>6</v>
      </c>
      <c r="N459" s="705">
        <v>42.024999999999999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5" t="s">
        <v>226</v>
      </c>
      <c r="C460" s="636">
        <v>1</v>
      </c>
      <c r="D460" s="637">
        <v>7.63</v>
      </c>
      <c r="E460" s="638">
        <f t="shared" si="9"/>
        <v>1.9584802193497845E-4</v>
      </c>
      <c r="F460" s="636">
        <v>6</v>
      </c>
      <c r="G460" s="637">
        <v>54.137050350000003</v>
      </c>
      <c r="H460" s="638">
        <f t="shared" si="10"/>
        <v>1.2471419663271669E-3</v>
      </c>
      <c r="J460" s="635" t="s">
        <v>226</v>
      </c>
      <c r="K460" s="636">
        <v>7</v>
      </c>
      <c r="L460" s="704">
        <v>60.274999999999999</v>
      </c>
      <c r="M460" s="636">
        <v>8</v>
      </c>
      <c r="N460" s="705">
        <v>71.089609620000004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5" t="s">
        <v>224</v>
      </c>
      <c r="C461" s="636">
        <v>66</v>
      </c>
      <c r="D461" s="637">
        <v>609.72862282000006</v>
      </c>
      <c r="E461" s="638">
        <f t="shared" si="9"/>
        <v>1.2925969447708578E-2</v>
      </c>
      <c r="F461" s="636">
        <v>51</v>
      </c>
      <c r="G461" s="637">
        <v>439.26005963</v>
      </c>
      <c r="H461" s="638">
        <f t="shared" si="10"/>
        <v>1.0600706713780919E-2</v>
      </c>
      <c r="J461" s="635" t="s">
        <v>224</v>
      </c>
      <c r="K461" s="636">
        <v>63</v>
      </c>
      <c r="L461" s="704">
        <v>504.63400000000001</v>
      </c>
      <c r="M461" s="636">
        <v>69</v>
      </c>
      <c r="N461" s="705">
        <v>557.96900000000005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5" t="s">
        <v>202</v>
      </c>
      <c r="C462" s="636">
        <v>46</v>
      </c>
      <c r="D462" s="637">
        <v>373.58800000000002</v>
      </c>
      <c r="E462" s="638">
        <f t="shared" si="9"/>
        <v>9.0090090090090089E-3</v>
      </c>
      <c r="F462" s="636">
        <v>46</v>
      </c>
      <c r="G462" s="637">
        <v>364.54300000000001</v>
      </c>
      <c r="H462" s="638">
        <f t="shared" si="10"/>
        <v>9.5614217418416129E-3</v>
      </c>
      <c r="J462" s="635" t="s">
        <v>202</v>
      </c>
      <c r="K462" s="636">
        <v>22</v>
      </c>
      <c r="L462" s="705">
        <v>170.86699999999999</v>
      </c>
      <c r="M462" s="636">
        <v>46</v>
      </c>
      <c r="N462" s="705">
        <v>338.83499999999998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x14ac:dyDescent="0.2">
      <c r="A463" s="43"/>
      <c r="B463" s="635" t="s">
        <v>149</v>
      </c>
      <c r="C463" s="636">
        <v>0</v>
      </c>
      <c r="D463" s="637">
        <v>0</v>
      </c>
      <c r="E463" s="638">
        <f t="shared" si="9"/>
        <v>0</v>
      </c>
      <c r="F463" s="636">
        <v>0</v>
      </c>
      <c r="G463" s="637">
        <v>0</v>
      </c>
      <c r="H463" s="638">
        <f t="shared" si="10"/>
        <v>0</v>
      </c>
      <c r="J463" s="635" t="s">
        <v>149</v>
      </c>
      <c r="K463" s="636">
        <v>0</v>
      </c>
      <c r="L463" s="705">
        <v>0</v>
      </c>
      <c r="M463" s="636">
        <v>0</v>
      </c>
      <c r="N463" s="705">
        <v>0</v>
      </c>
      <c r="P463" s="124"/>
      <c r="Q463" s="124"/>
      <c r="R463" s="124"/>
      <c r="S463" s="124"/>
      <c r="T463" s="124"/>
      <c r="U463" s="124"/>
      <c r="V463" s="303"/>
      <c r="W463" s="301"/>
      <c r="X463" s="302"/>
      <c r="Y463" s="265"/>
      <c r="Z463" s="301"/>
      <c r="AA463" s="94"/>
    </row>
    <row r="464" spans="1:28" s="42" customFormat="1" ht="24.95" customHeight="1" x14ac:dyDescent="0.2">
      <c r="A464" s="43"/>
      <c r="B464" s="639" t="s">
        <v>52</v>
      </c>
      <c r="C464" s="640">
        <f t="shared" ref="C464:H464" si="11">SUM(C438:C463)</f>
        <v>5106</v>
      </c>
      <c r="D464" s="616">
        <f t="shared" si="11"/>
        <v>51915.923994499994</v>
      </c>
      <c r="E464" s="641">
        <f>SUM(E438:E463)</f>
        <v>0.99999999999999978</v>
      </c>
      <c r="F464" s="640">
        <f t="shared" si="11"/>
        <v>4811</v>
      </c>
      <c r="G464" s="616">
        <f t="shared" si="11"/>
        <v>47142.243017050016</v>
      </c>
      <c r="H464" s="641">
        <f t="shared" si="11"/>
        <v>0.99999999999999978</v>
      </c>
      <c r="J464" s="639" t="s">
        <v>52</v>
      </c>
      <c r="K464" s="640">
        <f>SUM(K438:K463)</f>
        <v>5172</v>
      </c>
      <c r="L464" s="616">
        <f>SUM(L438:L463)</f>
        <v>58304.001264669991</v>
      </c>
      <c r="M464" s="640">
        <f>SUM(M438:M463)</f>
        <v>6751</v>
      </c>
      <c r="N464" s="616">
        <f>SUM(N438:N463)</f>
        <v>65738.077051500004</v>
      </c>
      <c r="P464" s="95"/>
      <c r="Q464" s="95"/>
      <c r="R464" s="95"/>
      <c r="S464" s="95"/>
      <c r="T464" s="95"/>
      <c r="U464" s="95"/>
      <c r="V464" s="303"/>
      <c r="W464" s="301"/>
      <c r="X464" s="303"/>
      <c r="Y464" s="305"/>
      <c r="Z464" s="301"/>
      <c r="AA464" s="40"/>
    </row>
    <row r="465" spans="1:28" ht="18.75" customHeight="1" x14ac:dyDescent="0.2">
      <c r="A465" s="29"/>
      <c r="B465" s="557" t="s">
        <v>121</v>
      </c>
      <c r="C465" s="630"/>
      <c r="D465" s="630"/>
      <c r="E465" s="630"/>
      <c r="F465" s="128"/>
      <c r="G465" s="128"/>
      <c r="H465" s="17"/>
      <c r="K465" s="82"/>
      <c r="L465" s="82"/>
      <c r="N465" s="82"/>
      <c r="Q465" s="57"/>
      <c r="R465" s="57"/>
      <c r="S465" s="57"/>
      <c r="T465" s="57"/>
      <c r="U465" s="57"/>
      <c r="V465" s="57"/>
      <c r="W465" s="258"/>
      <c r="X465" s="297"/>
      <c r="Y465" s="299"/>
      <c r="Z465" s="198"/>
      <c r="AA465" s="297"/>
      <c r="AB465" s="20"/>
    </row>
    <row r="466" spans="1:28" x14ac:dyDescent="0.2">
      <c r="A466" s="29"/>
      <c r="C466" s="378"/>
      <c r="D466" s="378"/>
      <c r="G466" s="17"/>
      <c r="H466" s="17"/>
      <c r="Q466" s="20"/>
      <c r="R466" s="20"/>
      <c r="S466" s="20"/>
      <c r="T466" s="20"/>
      <c r="U466" s="20"/>
      <c r="V466" s="20"/>
      <c r="W466" s="258"/>
      <c r="X466" s="297"/>
      <c r="Y466" s="297"/>
      <c r="Z466" s="198"/>
      <c r="AA466" s="297"/>
    </row>
    <row r="467" spans="1:28" x14ac:dyDescent="0.2">
      <c r="A467" s="29"/>
      <c r="C467" s="378"/>
      <c r="D467" s="378"/>
      <c r="G467" s="17"/>
      <c r="H467" s="17"/>
      <c r="Q467" s="18"/>
      <c r="R467" s="18"/>
      <c r="S467" s="18"/>
      <c r="T467" s="18"/>
      <c r="U467" s="18"/>
      <c r="V467" s="18"/>
      <c r="W467" s="258"/>
      <c r="Y467" s="268"/>
      <c r="Z467" s="198"/>
      <c r="AA467" s="297"/>
    </row>
    <row r="468" spans="1:28" x14ac:dyDescent="0.2">
      <c r="A468" s="29"/>
      <c r="B468" s="642"/>
      <c r="C468" s="630"/>
      <c r="D468" s="630"/>
      <c r="E468" s="630"/>
      <c r="F468" s="96"/>
      <c r="G468" s="96"/>
      <c r="H468" s="17"/>
      <c r="Q468" s="18"/>
      <c r="R468" s="18"/>
      <c r="S468" s="18"/>
      <c r="T468" s="18"/>
      <c r="U468" s="18"/>
      <c r="V468" s="18"/>
      <c r="W468" s="299"/>
      <c r="X468" s="232"/>
      <c r="Y468" s="268"/>
      <c r="Z468" s="198"/>
      <c r="AA468" s="232"/>
    </row>
    <row r="469" spans="1:28" x14ac:dyDescent="0.2">
      <c r="A469" s="29"/>
      <c r="B469" s="642"/>
      <c r="C469" s="643"/>
      <c r="D469" s="643"/>
      <c r="E469" s="642"/>
      <c r="F469" s="12"/>
      <c r="G469" s="97"/>
      <c r="H469" s="17"/>
      <c r="O469" s="8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6"/>
    </row>
    <row r="470" spans="1:28" x14ac:dyDescent="0.2">
      <c r="A470" s="29"/>
      <c r="B470" s="642"/>
      <c r="C470" s="643"/>
      <c r="D470" s="643"/>
      <c r="E470" s="642"/>
      <c r="F470" s="12"/>
      <c r="G470" s="98"/>
      <c r="H470" s="44"/>
      <c r="I470" s="12"/>
      <c r="J470" s="99"/>
      <c r="N470" s="19"/>
      <c r="O470" s="19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307"/>
    </row>
    <row r="471" spans="1:28" x14ac:dyDescent="0.2">
      <c r="A471" s="29"/>
      <c r="B471" s="642"/>
      <c r="C471" s="643"/>
      <c r="D471" s="643"/>
      <c r="E471" s="642"/>
      <c r="F471" s="12"/>
      <c r="G471" s="98"/>
      <c r="H471" s="44"/>
      <c r="I471" s="12"/>
      <c r="J471" s="99"/>
      <c r="L471" s="57"/>
      <c r="M471" s="371"/>
      <c r="N471" s="91"/>
      <c r="O471" s="91"/>
      <c r="P471" s="2"/>
      <c r="Q471" s="18"/>
      <c r="R471" s="18"/>
      <c r="S471" s="18"/>
      <c r="T471" s="18"/>
      <c r="U471" s="18"/>
      <c r="V471" s="18"/>
      <c r="W471" s="198"/>
      <c r="X471" s="232"/>
      <c r="Y471" s="268"/>
      <c r="Z471" s="198"/>
      <c r="AA471" s="198"/>
    </row>
    <row r="472" spans="1:28" x14ac:dyDescent="0.2">
      <c r="A472" s="29"/>
      <c r="B472" s="642"/>
      <c r="C472" s="643"/>
      <c r="D472" s="643"/>
      <c r="E472" s="642"/>
      <c r="F472" s="12"/>
      <c r="G472" s="98"/>
      <c r="H472" s="44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8"/>
      <c r="X472" s="232"/>
      <c r="Y472" s="268"/>
      <c r="Z472" s="198"/>
    </row>
    <row r="473" spans="1:28" ht="12.75" customHeight="1" x14ac:dyDescent="0.2">
      <c r="A473" s="29"/>
      <c r="B473" s="642"/>
      <c r="C473" s="643"/>
      <c r="D473" s="643"/>
      <c r="E473" s="642"/>
      <c r="F473" s="12"/>
      <c r="G473" s="98"/>
      <c r="I473" s="12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309"/>
      <c r="X473" s="232"/>
      <c r="Y473" s="268"/>
    </row>
    <row r="474" spans="1:28" ht="12.75" customHeight="1" x14ac:dyDescent="0.2">
      <c r="A474" s="29"/>
      <c r="B474" s="619"/>
      <c r="C474" s="643"/>
      <c r="D474" s="643"/>
      <c r="E474" s="561"/>
      <c r="F474" s="100"/>
      <c r="G474" s="101"/>
      <c r="H474" s="44"/>
      <c r="I474" s="20"/>
      <c r="J474" s="20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268"/>
    </row>
    <row r="475" spans="1:28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232"/>
      <c r="Y475" s="310"/>
    </row>
    <row r="476" spans="1:28" ht="15" customHeight="1" x14ac:dyDescent="0.2">
      <c r="A476" s="29"/>
      <c r="L476" s="14"/>
      <c r="M476" s="371"/>
      <c r="N476" s="76"/>
      <c r="O476" s="76"/>
      <c r="P476" s="2"/>
      <c r="Q476" s="18"/>
      <c r="R476" s="18"/>
      <c r="S476" s="18"/>
      <c r="T476" s="18"/>
      <c r="U476" s="18"/>
      <c r="V476" s="18"/>
      <c r="W476" s="230"/>
      <c r="X476" s="306"/>
      <c r="Y476" s="311"/>
    </row>
    <row r="477" spans="1:28" ht="14.25" customHeight="1" x14ac:dyDescent="0.2">
      <c r="A477" s="29"/>
      <c r="L477" s="14"/>
      <c r="M477" s="371"/>
      <c r="N477" s="76"/>
      <c r="O477" s="76"/>
      <c r="Q477" s="18"/>
      <c r="R477" s="18"/>
      <c r="S477" s="18"/>
      <c r="T477" s="18"/>
      <c r="U477" s="18"/>
      <c r="V477" s="18"/>
      <c r="W477" s="230"/>
      <c r="X477" s="306"/>
      <c r="Y477" s="198"/>
    </row>
    <row r="478" spans="1:28" ht="12.75" customHeight="1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  <c r="X478" s="198"/>
    </row>
    <row r="479" spans="1:28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8" x14ac:dyDescent="0.2">
      <c r="A480" s="29"/>
      <c r="L480" s="14"/>
      <c r="M480" s="371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N483" s="76"/>
      <c r="O483" s="76"/>
      <c r="Q483" s="22"/>
      <c r="R483" s="22"/>
      <c r="S483" s="22"/>
      <c r="T483" s="22"/>
      <c r="U483" s="22"/>
      <c r="V483" s="22"/>
      <c r="W483" s="230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x14ac:dyDescent="0.2">
      <c r="A517" s="29"/>
      <c r="C517" s="378"/>
      <c r="D517" s="378"/>
      <c r="Q517" s="22"/>
      <c r="R517" s="22"/>
      <c r="S517" s="22"/>
      <c r="T517" s="22"/>
      <c r="U517" s="22"/>
      <c r="V517" s="22"/>
      <c r="W517" s="230"/>
    </row>
    <row r="518" spans="1:27" ht="26.25" customHeight="1" x14ac:dyDescent="0.2">
      <c r="A518" s="740" t="s">
        <v>215</v>
      </c>
      <c r="B518" s="740"/>
      <c r="C518" s="740"/>
      <c r="D518" s="740"/>
      <c r="E518" s="740"/>
      <c r="F518" s="27"/>
      <c r="Q518" s="22"/>
      <c r="R518" s="22"/>
      <c r="S518" s="22"/>
      <c r="T518" s="22"/>
      <c r="U518" s="22"/>
      <c r="V518" s="22"/>
      <c r="W518" s="230"/>
    </row>
    <row r="519" spans="1:27" x14ac:dyDescent="0.2">
      <c r="A519" s="29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34" t="s">
        <v>213</v>
      </c>
      <c r="C520" s="735"/>
      <c r="D520" s="735"/>
      <c r="E520" s="736"/>
      <c r="F520" s="136"/>
      <c r="G520" s="734" t="s">
        <v>213</v>
      </c>
      <c r="H520" s="735"/>
      <c r="I520" s="735"/>
      <c r="J520" s="736"/>
      <c r="K520" s="366"/>
      <c r="Q520" s="22"/>
      <c r="R520" s="22"/>
      <c r="S520" s="22"/>
      <c r="T520" s="22"/>
      <c r="U520" s="22"/>
      <c r="V520" s="22"/>
      <c r="W520" s="230"/>
    </row>
    <row r="521" spans="1:27" ht="15" customHeight="1" x14ac:dyDescent="0.25">
      <c r="A521" s="29"/>
      <c r="B521" s="734" t="s">
        <v>527</v>
      </c>
      <c r="C521" s="735"/>
      <c r="D521" s="735"/>
      <c r="E521" s="736"/>
      <c r="F521" s="136"/>
      <c r="G521" s="734" t="s">
        <v>528</v>
      </c>
      <c r="H521" s="735"/>
      <c r="I521" s="735"/>
      <c r="J521" s="736"/>
      <c r="K521" s="366"/>
      <c r="Q521" s="22"/>
      <c r="R521" s="22"/>
      <c r="S521" s="22"/>
      <c r="T521" s="22"/>
      <c r="U521" s="22"/>
      <c r="V521" s="22"/>
      <c r="W521" s="230"/>
    </row>
    <row r="522" spans="1:27" x14ac:dyDescent="0.25">
      <c r="A522" s="29"/>
      <c r="B522" s="796" t="s">
        <v>43</v>
      </c>
      <c r="C522" s="796" t="s">
        <v>53</v>
      </c>
      <c r="D522" s="794" t="s">
        <v>185</v>
      </c>
      <c r="E522" s="794" t="s">
        <v>30</v>
      </c>
      <c r="F522" s="136"/>
      <c r="G522" s="790" t="s">
        <v>43</v>
      </c>
      <c r="H522" s="790" t="s">
        <v>53</v>
      </c>
      <c r="I522" s="790" t="s">
        <v>185</v>
      </c>
      <c r="J522" s="790" t="s">
        <v>30</v>
      </c>
      <c r="K522" s="366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795"/>
      <c r="C523" s="795"/>
      <c r="D523" s="795"/>
      <c r="E523" s="795"/>
      <c r="F523" s="136"/>
      <c r="G523" s="791"/>
      <c r="H523" s="791"/>
      <c r="I523" s="791"/>
      <c r="J523" s="791"/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4" t="s">
        <v>45</v>
      </c>
      <c r="C524" s="645">
        <v>1581</v>
      </c>
      <c r="D524" s="645">
        <v>63</v>
      </c>
      <c r="E524" s="645">
        <f t="shared" ref="E524:E549" si="12">+C524+D524</f>
        <v>1644</v>
      </c>
      <c r="F524" s="136"/>
      <c r="G524" s="684" t="s">
        <v>45</v>
      </c>
      <c r="H524" s="645">
        <v>980</v>
      </c>
      <c r="I524" s="645">
        <v>78</v>
      </c>
      <c r="J524" s="645">
        <f>+H524+I524</f>
        <v>1058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4" t="s">
        <v>46</v>
      </c>
      <c r="C525" s="645">
        <v>785</v>
      </c>
      <c r="D525" s="645">
        <v>351</v>
      </c>
      <c r="E525" s="645">
        <f t="shared" si="12"/>
        <v>1136</v>
      </c>
      <c r="F525" s="136"/>
      <c r="G525" s="684" t="s">
        <v>46</v>
      </c>
      <c r="H525" s="645">
        <v>894</v>
      </c>
      <c r="I525" s="645">
        <v>810</v>
      </c>
      <c r="J525" s="645">
        <f t="shared" ref="J525:J549" si="13">+H525+I525</f>
        <v>1704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4" t="s">
        <v>47</v>
      </c>
      <c r="C526" s="645">
        <v>9</v>
      </c>
      <c r="D526" s="645">
        <v>31</v>
      </c>
      <c r="E526" s="645">
        <f t="shared" si="12"/>
        <v>40</v>
      </c>
      <c r="F526" s="136"/>
      <c r="G526" s="684" t="s">
        <v>47</v>
      </c>
      <c r="H526" s="645">
        <v>7</v>
      </c>
      <c r="I526" s="645">
        <v>44</v>
      </c>
      <c r="J526" s="645">
        <f t="shared" si="13"/>
        <v>51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4" t="s">
        <v>48</v>
      </c>
      <c r="C527" s="645">
        <v>35</v>
      </c>
      <c r="D527" s="645">
        <v>51</v>
      </c>
      <c r="E527" s="645">
        <f t="shared" si="12"/>
        <v>86</v>
      </c>
      <c r="F527" s="136"/>
      <c r="G527" s="684" t="s">
        <v>48</v>
      </c>
      <c r="H527" s="645">
        <v>151</v>
      </c>
      <c r="I527" s="645">
        <v>1</v>
      </c>
      <c r="J527" s="645">
        <f t="shared" si="13"/>
        <v>152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4" t="s">
        <v>49</v>
      </c>
      <c r="C528" s="645">
        <v>10</v>
      </c>
      <c r="D528" s="645">
        <v>0</v>
      </c>
      <c r="E528" s="645">
        <f t="shared" si="12"/>
        <v>10</v>
      </c>
      <c r="F528" s="136"/>
      <c r="G528" s="684" t="s">
        <v>49</v>
      </c>
      <c r="H528" s="645">
        <v>37</v>
      </c>
      <c r="I528" s="645">
        <v>0</v>
      </c>
      <c r="J528" s="645">
        <f t="shared" si="13"/>
        <v>37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4" t="s">
        <v>50</v>
      </c>
      <c r="C529" s="645">
        <v>148</v>
      </c>
      <c r="D529" s="645">
        <v>16</v>
      </c>
      <c r="E529" s="645">
        <f t="shared" si="12"/>
        <v>164</v>
      </c>
      <c r="F529" s="136"/>
      <c r="G529" s="684" t="s">
        <v>50</v>
      </c>
      <c r="H529" s="645">
        <v>346</v>
      </c>
      <c r="I529" s="645">
        <v>8</v>
      </c>
      <c r="J529" s="645">
        <f t="shared" si="13"/>
        <v>354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4" t="s">
        <v>113</v>
      </c>
      <c r="C530" s="645">
        <v>347</v>
      </c>
      <c r="D530" s="645">
        <v>72</v>
      </c>
      <c r="E530" s="645">
        <f t="shared" si="12"/>
        <v>419</v>
      </c>
      <c r="F530" s="136"/>
      <c r="G530" s="684" t="s">
        <v>113</v>
      </c>
      <c r="H530" s="645">
        <v>219</v>
      </c>
      <c r="I530" s="645">
        <v>18</v>
      </c>
      <c r="J530" s="645">
        <f t="shared" si="13"/>
        <v>237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4" t="s">
        <v>206</v>
      </c>
      <c r="C531" s="645">
        <v>161</v>
      </c>
      <c r="D531" s="645">
        <v>272</v>
      </c>
      <c r="E531" s="645">
        <f t="shared" si="12"/>
        <v>433</v>
      </c>
      <c r="F531" s="136"/>
      <c r="G531" s="684" t="s">
        <v>206</v>
      </c>
      <c r="H531" s="645">
        <v>169</v>
      </c>
      <c r="I531" s="645">
        <v>416</v>
      </c>
      <c r="J531" s="645">
        <f t="shared" si="13"/>
        <v>585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4" t="s">
        <v>51</v>
      </c>
      <c r="C532" s="645">
        <v>174</v>
      </c>
      <c r="D532" s="645">
        <v>51</v>
      </c>
      <c r="E532" s="645">
        <f t="shared" si="12"/>
        <v>225</v>
      </c>
      <c r="F532" s="136"/>
      <c r="G532" s="684" t="s">
        <v>51</v>
      </c>
      <c r="H532" s="645">
        <v>135</v>
      </c>
      <c r="I532" s="645">
        <v>147</v>
      </c>
      <c r="J532" s="645">
        <f t="shared" si="13"/>
        <v>282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4" t="s">
        <v>207</v>
      </c>
      <c r="C533" s="645">
        <v>149</v>
      </c>
      <c r="D533" s="645">
        <v>12</v>
      </c>
      <c r="E533" s="645">
        <f t="shared" si="12"/>
        <v>161</v>
      </c>
      <c r="F533" s="136"/>
      <c r="G533" s="684" t="s">
        <v>207</v>
      </c>
      <c r="H533" s="645">
        <v>72</v>
      </c>
      <c r="I533" s="645">
        <v>138</v>
      </c>
      <c r="J533" s="645">
        <f t="shared" si="13"/>
        <v>210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4" t="s">
        <v>208</v>
      </c>
      <c r="C534" s="645">
        <v>166</v>
      </c>
      <c r="D534" s="645">
        <v>46</v>
      </c>
      <c r="E534" s="645">
        <f t="shared" si="12"/>
        <v>212</v>
      </c>
      <c r="F534" s="136"/>
      <c r="G534" s="684" t="s">
        <v>208</v>
      </c>
      <c r="H534" s="645">
        <v>78</v>
      </c>
      <c r="I534" s="645">
        <v>48</v>
      </c>
      <c r="J534" s="645">
        <f t="shared" si="13"/>
        <v>126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4" t="s">
        <v>62</v>
      </c>
      <c r="C535" s="645">
        <v>13</v>
      </c>
      <c r="D535" s="645">
        <v>0</v>
      </c>
      <c r="E535" s="645">
        <f t="shared" si="12"/>
        <v>13</v>
      </c>
      <c r="F535" s="136"/>
      <c r="G535" s="684" t="s">
        <v>62</v>
      </c>
      <c r="H535" s="645">
        <v>24</v>
      </c>
      <c r="I535" s="645">
        <v>0</v>
      </c>
      <c r="J535" s="645">
        <f t="shared" si="13"/>
        <v>24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4" t="s">
        <v>209</v>
      </c>
      <c r="C536" s="645">
        <v>2</v>
      </c>
      <c r="D536" s="645">
        <v>0</v>
      </c>
      <c r="E536" s="645">
        <f t="shared" si="12"/>
        <v>2</v>
      </c>
      <c r="F536" s="136"/>
      <c r="G536" s="684" t="s">
        <v>209</v>
      </c>
      <c r="H536" s="645">
        <v>17</v>
      </c>
      <c r="I536" s="645">
        <v>0</v>
      </c>
      <c r="J536" s="645">
        <f t="shared" si="13"/>
        <v>17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4" t="s">
        <v>210</v>
      </c>
      <c r="C537" s="645">
        <v>127</v>
      </c>
      <c r="D537" s="645">
        <v>1</v>
      </c>
      <c r="E537" s="645">
        <f t="shared" si="12"/>
        <v>128</v>
      </c>
      <c r="F537" s="136"/>
      <c r="G537" s="684" t="s">
        <v>210</v>
      </c>
      <c r="H537" s="645">
        <v>65</v>
      </c>
      <c r="I537" s="645">
        <v>0</v>
      </c>
      <c r="J537" s="645">
        <f t="shared" si="13"/>
        <v>65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4" t="s">
        <v>122</v>
      </c>
      <c r="C538" s="645">
        <v>67</v>
      </c>
      <c r="D538" s="645">
        <v>2</v>
      </c>
      <c r="E538" s="645">
        <f t="shared" si="12"/>
        <v>69</v>
      </c>
      <c r="F538" s="136"/>
      <c r="G538" s="684" t="s">
        <v>122</v>
      </c>
      <c r="H538" s="645">
        <v>75</v>
      </c>
      <c r="I538" s="645">
        <v>0</v>
      </c>
      <c r="J538" s="645">
        <f t="shared" si="13"/>
        <v>75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4" t="s">
        <v>135</v>
      </c>
      <c r="C539" s="645">
        <v>0</v>
      </c>
      <c r="D539" s="645">
        <v>0</v>
      </c>
      <c r="E539" s="645">
        <f t="shared" si="12"/>
        <v>0</v>
      </c>
      <c r="F539" s="136"/>
      <c r="G539" s="684" t="s">
        <v>135</v>
      </c>
      <c r="H539" s="645">
        <v>0</v>
      </c>
      <c r="I539" s="645">
        <v>0</v>
      </c>
      <c r="J539" s="645">
        <f t="shared" si="13"/>
        <v>0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4" t="s">
        <v>241</v>
      </c>
      <c r="C540" s="645">
        <v>153</v>
      </c>
      <c r="D540" s="645">
        <v>0</v>
      </c>
      <c r="E540" s="645">
        <f t="shared" si="12"/>
        <v>153</v>
      </c>
      <c r="F540" s="136"/>
      <c r="G540" s="684" t="s">
        <v>241</v>
      </c>
      <c r="H540" s="645">
        <v>37</v>
      </c>
      <c r="I540" s="645">
        <v>0</v>
      </c>
      <c r="J540" s="645">
        <f t="shared" si="13"/>
        <v>37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4" t="s">
        <v>211</v>
      </c>
      <c r="C541" s="645">
        <v>4</v>
      </c>
      <c r="D541" s="645">
        <v>0</v>
      </c>
      <c r="E541" s="645">
        <f t="shared" si="12"/>
        <v>4</v>
      </c>
      <c r="F541" s="136"/>
      <c r="G541" s="684" t="s">
        <v>211</v>
      </c>
      <c r="H541" s="645">
        <v>1</v>
      </c>
      <c r="I541" s="645">
        <v>0</v>
      </c>
      <c r="J541" s="645">
        <f t="shared" si="13"/>
        <v>1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723" t="s">
        <v>402</v>
      </c>
      <c r="C542" s="724">
        <v>6</v>
      </c>
      <c r="D542" s="724">
        <v>0</v>
      </c>
      <c r="E542" s="645">
        <f t="shared" si="12"/>
        <v>6</v>
      </c>
      <c r="F542" s="136"/>
      <c r="G542" s="725" t="s">
        <v>402</v>
      </c>
      <c r="H542" s="724">
        <v>52</v>
      </c>
      <c r="I542" s="724">
        <v>7</v>
      </c>
      <c r="J542" s="724">
        <v>0</v>
      </c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4" t="s">
        <v>118</v>
      </c>
      <c r="C543" s="645">
        <v>66</v>
      </c>
      <c r="D543" s="645">
        <v>21</v>
      </c>
      <c r="E543" s="645">
        <f>+C543+D543</f>
        <v>87</v>
      </c>
      <c r="F543" s="136"/>
      <c r="G543" s="684" t="s">
        <v>118</v>
      </c>
      <c r="H543" s="645">
        <v>2</v>
      </c>
      <c r="I543" s="645">
        <v>0</v>
      </c>
      <c r="J543" s="645">
        <f t="shared" si="13"/>
        <v>2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4" t="s">
        <v>186</v>
      </c>
      <c r="C544" s="645">
        <v>1</v>
      </c>
      <c r="D544" s="645">
        <v>0</v>
      </c>
      <c r="E544" s="645">
        <f t="shared" si="12"/>
        <v>1</v>
      </c>
      <c r="F544" s="136"/>
      <c r="G544" s="685" t="s">
        <v>186</v>
      </c>
      <c r="H544" s="645">
        <v>4</v>
      </c>
      <c r="I544" s="645">
        <v>0</v>
      </c>
      <c r="J544" s="645">
        <f t="shared" si="13"/>
        <v>4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4" t="s">
        <v>225</v>
      </c>
      <c r="C545" s="645">
        <v>0</v>
      </c>
      <c r="D545" s="645">
        <v>0</v>
      </c>
      <c r="E545" s="645">
        <f t="shared" si="12"/>
        <v>0</v>
      </c>
      <c r="F545" s="136"/>
      <c r="G545" s="685" t="s">
        <v>225</v>
      </c>
      <c r="H545" s="645">
        <v>7</v>
      </c>
      <c r="I545" s="645">
        <v>0</v>
      </c>
      <c r="J545" s="645">
        <f t="shared" si="13"/>
        <v>7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4" t="s">
        <v>226</v>
      </c>
      <c r="C546" s="645">
        <v>1</v>
      </c>
      <c r="D546" s="645">
        <v>0</v>
      </c>
      <c r="E546" s="645">
        <f t="shared" si="12"/>
        <v>1</v>
      </c>
      <c r="F546" s="136"/>
      <c r="G546" s="684" t="s">
        <v>226</v>
      </c>
      <c r="H546" s="645">
        <v>63</v>
      </c>
      <c r="I546" s="645">
        <v>0</v>
      </c>
      <c r="J546" s="645">
        <f t="shared" si="13"/>
        <v>63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4" t="s">
        <v>224</v>
      </c>
      <c r="C547" s="645">
        <v>65</v>
      </c>
      <c r="D547" s="645">
        <v>1</v>
      </c>
      <c r="E547" s="645">
        <f t="shared" si="12"/>
        <v>66</v>
      </c>
      <c r="F547" s="136"/>
      <c r="G547" s="685" t="s">
        <v>224</v>
      </c>
      <c r="H547" s="645">
        <v>22</v>
      </c>
      <c r="I547" s="645">
        <v>0</v>
      </c>
      <c r="J547" s="645">
        <f>+H547+I547</f>
        <v>22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4" t="s">
        <v>202</v>
      </c>
      <c r="C548" s="645">
        <v>46</v>
      </c>
      <c r="D548" s="645">
        <v>0</v>
      </c>
      <c r="E548" s="645">
        <f t="shared" si="12"/>
        <v>46</v>
      </c>
      <c r="F548" s="136"/>
      <c r="G548" s="684" t="s">
        <v>202</v>
      </c>
      <c r="H548" s="645">
        <v>0</v>
      </c>
      <c r="I548" s="645">
        <v>0</v>
      </c>
      <c r="J548" s="645">
        <f t="shared" si="13"/>
        <v>0</v>
      </c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5">
      <c r="A549" s="29"/>
      <c r="B549" s="644" t="s">
        <v>149</v>
      </c>
      <c r="C549" s="645">
        <v>0</v>
      </c>
      <c r="D549" s="645">
        <v>0</v>
      </c>
      <c r="E549" s="645">
        <f t="shared" si="12"/>
        <v>0</v>
      </c>
      <c r="F549" s="136"/>
      <c r="G549" s="685" t="s">
        <v>149</v>
      </c>
      <c r="H549" s="645">
        <v>0</v>
      </c>
      <c r="I549" s="645">
        <v>0</v>
      </c>
      <c r="J549" s="645">
        <f t="shared" si="13"/>
        <v>0</v>
      </c>
      <c r="L549" s="366"/>
      <c r="M549" s="17"/>
      <c r="P549" s="22"/>
      <c r="Q549" s="22"/>
      <c r="R549" s="22"/>
      <c r="S549" s="22"/>
      <c r="T549" s="22"/>
      <c r="U549" s="22"/>
      <c r="V549" s="230"/>
      <c r="W549" s="193"/>
      <c r="AA549" s="17"/>
    </row>
    <row r="550" spans="1:27" x14ac:dyDescent="0.25">
      <c r="A550" s="29"/>
      <c r="B550" s="646" t="s">
        <v>52</v>
      </c>
      <c r="C550" s="647">
        <f>SUM(C524:C549)</f>
        <v>4116</v>
      </c>
      <c r="D550" s="647">
        <f>SUM(D524:D549)</f>
        <v>990</v>
      </c>
      <c r="E550" s="647">
        <f>SUM(E524:E549)</f>
        <v>5106</v>
      </c>
      <c r="F550" s="136"/>
      <c r="G550" s="647" t="s">
        <v>52</v>
      </c>
      <c r="H550" s="647">
        <f>SUM(H524:H549)</f>
        <v>3457</v>
      </c>
      <c r="I550" s="647">
        <f>SUM(I524:I549)</f>
        <v>1715</v>
      </c>
      <c r="J550" s="686">
        <f>SUM(J524:J549)</f>
        <v>5113</v>
      </c>
      <c r="K550" s="82"/>
      <c r="L550" s="366"/>
      <c r="M550" s="17"/>
      <c r="P550" s="22"/>
      <c r="Q550" s="22"/>
      <c r="R550" s="22"/>
      <c r="S550" s="22"/>
      <c r="T550" s="22"/>
      <c r="U550" s="22"/>
      <c r="V550" s="230"/>
      <c r="W550" s="193"/>
      <c r="AA550" s="17"/>
    </row>
    <row r="551" spans="1:27" x14ac:dyDescent="0.2">
      <c r="A551" s="29"/>
      <c r="B551" s="648" t="s">
        <v>212</v>
      </c>
      <c r="C551" s="648"/>
      <c r="D551" s="648"/>
      <c r="E551" s="648"/>
      <c r="F551" s="138"/>
      <c r="G551" s="648" t="s">
        <v>212</v>
      </c>
      <c r="H551" s="481"/>
      <c r="I551" s="687"/>
      <c r="J551" s="687"/>
      <c r="K551" s="137"/>
      <c r="Q551" s="22"/>
      <c r="R551" s="22"/>
      <c r="S551" s="22"/>
      <c r="T551" s="22"/>
      <c r="U551" s="22"/>
      <c r="V551" s="22"/>
      <c r="W551" s="230"/>
    </row>
    <row r="552" spans="1:27" x14ac:dyDescent="0.2">
      <c r="A552" s="29"/>
      <c r="B552" s="131"/>
      <c r="C552" s="132"/>
      <c r="D552" s="132"/>
      <c r="E552" s="133"/>
      <c r="F552" s="134"/>
      <c r="G552" s="132"/>
      <c r="H552" s="133"/>
      <c r="I552" s="134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34" t="s">
        <v>214</v>
      </c>
      <c r="C553" s="735"/>
      <c r="D553" s="735"/>
      <c r="E553" s="736"/>
      <c r="F553" s="132"/>
      <c r="G553" s="734" t="s">
        <v>214</v>
      </c>
      <c r="H553" s="735"/>
      <c r="I553" s="735"/>
      <c r="J553" s="736"/>
      <c r="K553" s="366"/>
      <c r="Q553" s="22"/>
      <c r="R553" s="22"/>
      <c r="S553" s="22"/>
      <c r="T553" s="22"/>
      <c r="U553" s="22"/>
      <c r="V553" s="22"/>
      <c r="W553" s="230"/>
    </row>
    <row r="554" spans="1:27" ht="15" customHeight="1" x14ac:dyDescent="0.2">
      <c r="A554" s="29"/>
      <c r="B554" s="734" t="s">
        <v>527</v>
      </c>
      <c r="C554" s="735"/>
      <c r="D554" s="735"/>
      <c r="E554" s="736"/>
      <c r="F554" s="132"/>
      <c r="G554" s="734" t="s">
        <v>528</v>
      </c>
      <c r="H554" s="735"/>
      <c r="I554" s="735"/>
      <c r="J554" s="736"/>
      <c r="K554" s="366"/>
      <c r="Q554" s="22"/>
      <c r="R554" s="22"/>
      <c r="S554" s="22"/>
      <c r="T554" s="22"/>
      <c r="U554" s="22"/>
      <c r="V554" s="22"/>
      <c r="W554" s="230"/>
    </row>
    <row r="555" spans="1:27" x14ac:dyDescent="0.2">
      <c r="A555" s="29"/>
      <c r="B555" s="796" t="s">
        <v>43</v>
      </c>
      <c r="C555" s="796" t="s">
        <v>53</v>
      </c>
      <c r="D555" s="794" t="s">
        <v>185</v>
      </c>
      <c r="E555" s="794" t="s">
        <v>30</v>
      </c>
      <c r="F555" s="132"/>
      <c r="G555" s="790" t="s">
        <v>43</v>
      </c>
      <c r="H555" s="790" t="s">
        <v>53</v>
      </c>
      <c r="I555" s="790" t="s">
        <v>185</v>
      </c>
      <c r="J555" s="790" t="s">
        <v>30</v>
      </c>
      <c r="K555" s="366"/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795"/>
      <c r="C556" s="795"/>
      <c r="D556" s="795"/>
      <c r="E556" s="795"/>
      <c r="F556" s="132"/>
      <c r="G556" s="791"/>
      <c r="H556" s="791"/>
      <c r="I556" s="791"/>
      <c r="J556" s="791"/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4" t="s">
        <v>45</v>
      </c>
      <c r="C557" s="645">
        <v>1321</v>
      </c>
      <c r="D557" s="645">
        <v>58</v>
      </c>
      <c r="E557" s="645">
        <f t="shared" ref="E557:E581" si="14">+C557+D557</f>
        <v>1379</v>
      </c>
      <c r="F557" s="132"/>
      <c r="G557" s="684" t="s">
        <v>45</v>
      </c>
      <c r="H557" s="688">
        <v>1857</v>
      </c>
      <c r="I557" s="688">
        <v>146</v>
      </c>
      <c r="J557" s="645">
        <f>+H557+I557</f>
        <v>2003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4" t="s">
        <v>46</v>
      </c>
      <c r="C558" s="645">
        <v>732</v>
      </c>
      <c r="D558" s="645">
        <v>371</v>
      </c>
      <c r="E558" s="645">
        <f t="shared" si="14"/>
        <v>1103</v>
      </c>
      <c r="F558" s="132"/>
      <c r="G558" s="684" t="s">
        <v>46</v>
      </c>
      <c r="H558" s="688">
        <v>1161</v>
      </c>
      <c r="I558" s="688">
        <v>592</v>
      </c>
      <c r="J558" s="645">
        <f t="shared" ref="J558:J580" si="15">+H558+I558</f>
        <v>1753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4" t="s">
        <v>47</v>
      </c>
      <c r="C559" s="645">
        <v>15</v>
      </c>
      <c r="D559" s="645">
        <v>29</v>
      </c>
      <c r="E559" s="645">
        <f t="shared" si="14"/>
        <v>44</v>
      </c>
      <c r="F559" s="132"/>
      <c r="G559" s="684" t="s">
        <v>47</v>
      </c>
      <c r="H559" s="688">
        <v>21</v>
      </c>
      <c r="I559" s="688">
        <v>44</v>
      </c>
      <c r="J559" s="645">
        <f t="shared" si="15"/>
        <v>65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4" t="s">
        <v>48</v>
      </c>
      <c r="C560" s="645">
        <v>30</v>
      </c>
      <c r="D560" s="645">
        <v>3</v>
      </c>
      <c r="E560" s="645">
        <f t="shared" si="14"/>
        <v>33</v>
      </c>
      <c r="F560" s="132"/>
      <c r="G560" s="684" t="s">
        <v>48</v>
      </c>
      <c r="H560" s="688">
        <v>151</v>
      </c>
      <c r="I560" s="688">
        <v>32</v>
      </c>
      <c r="J560" s="645">
        <f t="shared" si="15"/>
        <v>183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4" t="s">
        <v>49</v>
      </c>
      <c r="C561" s="645">
        <v>8</v>
      </c>
      <c r="D561" s="645">
        <v>0</v>
      </c>
      <c r="E561" s="645">
        <f t="shared" si="14"/>
        <v>8</v>
      </c>
      <c r="F561" s="132"/>
      <c r="G561" s="684" t="s">
        <v>49</v>
      </c>
      <c r="H561" s="688">
        <v>30</v>
      </c>
      <c r="I561" s="688">
        <v>0</v>
      </c>
      <c r="J561" s="645">
        <f t="shared" si="15"/>
        <v>30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4" t="s">
        <v>50</v>
      </c>
      <c r="C562" s="645">
        <v>118</v>
      </c>
      <c r="D562" s="645">
        <v>21</v>
      </c>
      <c r="E562" s="645">
        <f t="shared" si="14"/>
        <v>139</v>
      </c>
      <c r="F562" s="132"/>
      <c r="G562" s="684" t="s">
        <v>50</v>
      </c>
      <c r="H562" s="688">
        <v>335</v>
      </c>
      <c r="I562" s="688">
        <v>22</v>
      </c>
      <c r="J562" s="645">
        <f t="shared" si="15"/>
        <v>357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4" t="s">
        <v>113</v>
      </c>
      <c r="C563" s="645">
        <v>268</v>
      </c>
      <c r="D563" s="645">
        <v>25</v>
      </c>
      <c r="E563" s="645">
        <f t="shared" si="14"/>
        <v>293</v>
      </c>
      <c r="F563" s="132"/>
      <c r="G563" s="684" t="s">
        <v>113</v>
      </c>
      <c r="H563" s="688">
        <v>236</v>
      </c>
      <c r="I563" s="688">
        <v>21</v>
      </c>
      <c r="J563" s="645">
        <f t="shared" si="15"/>
        <v>257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4" t="s">
        <v>206</v>
      </c>
      <c r="C564" s="645">
        <v>239</v>
      </c>
      <c r="D564" s="645">
        <v>233</v>
      </c>
      <c r="E564" s="645">
        <f t="shared" si="14"/>
        <v>472</v>
      </c>
      <c r="F564" s="132"/>
      <c r="G564" s="684" t="s">
        <v>206</v>
      </c>
      <c r="H564" s="688">
        <v>235</v>
      </c>
      <c r="I564" s="688">
        <v>402</v>
      </c>
      <c r="J564" s="645">
        <f t="shared" si="15"/>
        <v>637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4" t="s">
        <v>51</v>
      </c>
      <c r="C565" s="645">
        <v>249</v>
      </c>
      <c r="D565" s="645">
        <v>64</v>
      </c>
      <c r="E565" s="645">
        <f t="shared" si="14"/>
        <v>313</v>
      </c>
      <c r="F565" s="132"/>
      <c r="G565" s="684" t="s">
        <v>51</v>
      </c>
      <c r="H565" s="688">
        <v>277</v>
      </c>
      <c r="I565" s="688">
        <v>62</v>
      </c>
      <c r="J565" s="645">
        <f t="shared" si="15"/>
        <v>339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4" t="s">
        <v>207</v>
      </c>
      <c r="C566" s="645">
        <v>115</v>
      </c>
      <c r="D566" s="645">
        <v>45</v>
      </c>
      <c r="E566" s="645">
        <f t="shared" si="14"/>
        <v>160</v>
      </c>
      <c r="F566" s="132"/>
      <c r="G566" s="684" t="s">
        <v>207</v>
      </c>
      <c r="H566" s="688">
        <v>211</v>
      </c>
      <c r="I566" s="688">
        <v>151</v>
      </c>
      <c r="J566" s="645">
        <f t="shared" si="15"/>
        <v>362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4" t="s">
        <v>208</v>
      </c>
      <c r="C567" s="645">
        <v>98</v>
      </c>
      <c r="D567" s="645">
        <v>48</v>
      </c>
      <c r="E567" s="645">
        <f t="shared" si="14"/>
        <v>146</v>
      </c>
      <c r="F567" s="132"/>
      <c r="G567" s="684" t="s">
        <v>208</v>
      </c>
      <c r="H567" s="688">
        <v>164</v>
      </c>
      <c r="I567" s="688">
        <v>0</v>
      </c>
      <c r="J567" s="645">
        <f t="shared" si="15"/>
        <v>164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4" t="s">
        <v>62</v>
      </c>
      <c r="C568" s="645">
        <v>50</v>
      </c>
      <c r="D568" s="645">
        <v>0</v>
      </c>
      <c r="E568" s="645">
        <f t="shared" si="14"/>
        <v>50</v>
      </c>
      <c r="F568" s="132"/>
      <c r="G568" s="684" t="s">
        <v>62</v>
      </c>
      <c r="H568" s="688">
        <v>66</v>
      </c>
      <c r="I568" s="688">
        <v>0</v>
      </c>
      <c r="J568" s="645">
        <f t="shared" si="15"/>
        <v>66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4" t="s">
        <v>209</v>
      </c>
      <c r="C569" s="645">
        <v>5</v>
      </c>
      <c r="D569" s="645">
        <v>0</v>
      </c>
      <c r="E569" s="645">
        <f t="shared" si="14"/>
        <v>5</v>
      </c>
      <c r="F569" s="132"/>
      <c r="G569" s="684" t="s">
        <v>209</v>
      </c>
      <c r="H569" s="688">
        <v>15</v>
      </c>
      <c r="I569" s="688">
        <v>0</v>
      </c>
      <c r="J569" s="645">
        <f t="shared" si="15"/>
        <v>15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4" t="s">
        <v>210</v>
      </c>
      <c r="C570" s="645">
        <v>170</v>
      </c>
      <c r="D570" s="645">
        <v>1</v>
      </c>
      <c r="E570" s="645">
        <f t="shared" si="14"/>
        <v>171</v>
      </c>
      <c r="F570" s="132"/>
      <c r="G570" s="684" t="s">
        <v>210</v>
      </c>
      <c r="H570" s="688">
        <v>81</v>
      </c>
      <c r="I570" s="688">
        <v>2</v>
      </c>
      <c r="J570" s="645">
        <f t="shared" si="15"/>
        <v>83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4" t="s">
        <v>122</v>
      </c>
      <c r="C571" s="645">
        <v>144</v>
      </c>
      <c r="D571" s="645">
        <v>0</v>
      </c>
      <c r="E571" s="645">
        <f t="shared" si="14"/>
        <v>144</v>
      </c>
      <c r="F571" s="132"/>
      <c r="G571" s="684" t="s">
        <v>122</v>
      </c>
      <c r="H571" s="688">
        <v>189</v>
      </c>
      <c r="I571" s="688">
        <v>7</v>
      </c>
      <c r="J571" s="645">
        <f t="shared" si="15"/>
        <v>196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4" t="s">
        <v>135</v>
      </c>
      <c r="C572" s="645">
        <v>0</v>
      </c>
      <c r="D572" s="645">
        <v>0</v>
      </c>
      <c r="E572" s="645">
        <f t="shared" si="14"/>
        <v>0</v>
      </c>
      <c r="F572" s="132"/>
      <c r="G572" s="684" t="s">
        <v>135</v>
      </c>
      <c r="H572" s="688">
        <v>0</v>
      </c>
      <c r="I572" s="688">
        <v>0</v>
      </c>
      <c r="J572" s="645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x14ac:dyDescent="0.2">
      <c r="A573" s="29"/>
      <c r="B573" s="644" t="s">
        <v>241</v>
      </c>
      <c r="C573" s="645">
        <v>137</v>
      </c>
      <c r="D573" s="645">
        <v>11</v>
      </c>
      <c r="E573" s="645">
        <f t="shared" si="14"/>
        <v>148</v>
      </c>
      <c r="F573" s="132"/>
      <c r="G573" s="684" t="s">
        <v>241</v>
      </c>
      <c r="H573" s="688">
        <v>70</v>
      </c>
      <c r="I573" s="688">
        <v>0</v>
      </c>
      <c r="J573" s="645">
        <f t="shared" si="15"/>
        <v>70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4" t="s">
        <v>211</v>
      </c>
      <c r="C574" s="645">
        <v>8</v>
      </c>
      <c r="D574" s="645">
        <v>0</v>
      </c>
      <c r="E574" s="645">
        <f t="shared" si="14"/>
        <v>8</v>
      </c>
      <c r="F574" s="132"/>
      <c r="G574" s="684" t="s">
        <v>211</v>
      </c>
      <c r="H574" s="688">
        <v>0</v>
      </c>
      <c r="I574" s="688">
        <v>0</v>
      </c>
      <c r="J574" s="645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723" t="s">
        <v>402</v>
      </c>
      <c r="C575" s="724">
        <v>5</v>
      </c>
      <c r="D575" s="724">
        <v>0</v>
      </c>
      <c r="E575" s="645">
        <f t="shared" si="14"/>
        <v>5</v>
      </c>
      <c r="F575" s="132"/>
      <c r="G575" s="725" t="s">
        <v>402</v>
      </c>
      <c r="H575" s="724">
        <v>34</v>
      </c>
      <c r="I575" s="724">
        <v>6</v>
      </c>
      <c r="J575" s="724">
        <v>0</v>
      </c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ht="17.100000000000001" customHeight="1" x14ac:dyDescent="0.2">
      <c r="A576" s="29"/>
      <c r="B576" s="644" t="s">
        <v>118</v>
      </c>
      <c r="C576" s="645">
        <v>71</v>
      </c>
      <c r="D576" s="645">
        <v>15</v>
      </c>
      <c r="E576" s="645">
        <f t="shared" si="14"/>
        <v>86</v>
      </c>
      <c r="F576" s="132"/>
      <c r="G576" s="685" t="s">
        <v>118</v>
      </c>
      <c r="H576" s="688">
        <v>2</v>
      </c>
      <c r="I576" s="688">
        <v>0</v>
      </c>
      <c r="J576" s="645">
        <f t="shared" si="15"/>
        <v>2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4" t="s">
        <v>186</v>
      </c>
      <c r="C577" s="645">
        <v>1</v>
      </c>
      <c r="D577" s="645">
        <v>0</v>
      </c>
      <c r="E577" s="645">
        <f t="shared" si="14"/>
        <v>1</v>
      </c>
      <c r="F577" s="132"/>
      <c r="G577" s="685" t="s">
        <v>186</v>
      </c>
      <c r="H577" s="688">
        <v>6</v>
      </c>
      <c r="I577" s="688">
        <v>0</v>
      </c>
      <c r="J577" s="645">
        <f t="shared" si="15"/>
        <v>6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4" t="s">
        <v>225</v>
      </c>
      <c r="C578" s="649">
        <v>0</v>
      </c>
      <c r="D578" s="649">
        <v>0</v>
      </c>
      <c r="E578" s="645">
        <f t="shared" si="14"/>
        <v>0</v>
      </c>
      <c r="F578" s="132"/>
      <c r="G578" s="684" t="s">
        <v>225</v>
      </c>
      <c r="H578" s="689">
        <v>7</v>
      </c>
      <c r="I578" s="689">
        <v>1</v>
      </c>
      <c r="J578" s="645">
        <f t="shared" si="15"/>
        <v>8</v>
      </c>
      <c r="L578" s="366"/>
      <c r="M578" s="17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x14ac:dyDescent="0.2">
      <c r="A579" s="29"/>
      <c r="B579" s="644" t="s">
        <v>226</v>
      </c>
      <c r="C579" s="649">
        <v>5</v>
      </c>
      <c r="D579" s="645">
        <v>1</v>
      </c>
      <c r="E579" s="645">
        <f t="shared" si="14"/>
        <v>6</v>
      </c>
      <c r="F579" s="132"/>
      <c r="G579" s="684" t="s">
        <v>226</v>
      </c>
      <c r="H579" s="689">
        <v>69</v>
      </c>
      <c r="I579" s="688">
        <v>0</v>
      </c>
      <c r="J579" s="645">
        <f t="shared" si="15"/>
        <v>69</v>
      </c>
      <c r="L579" s="366"/>
      <c r="M579" s="17"/>
      <c r="P579" s="22"/>
      <c r="Q579" s="22"/>
      <c r="R579" s="22"/>
      <c r="S579" s="22"/>
      <c r="T579" s="22"/>
      <c r="U579" s="22"/>
      <c r="V579" s="230"/>
      <c r="W579" s="193"/>
      <c r="AA579" s="17"/>
    </row>
    <row r="580" spans="1:35" x14ac:dyDescent="0.2">
      <c r="A580" s="29"/>
      <c r="B580" s="644" t="s">
        <v>224</v>
      </c>
      <c r="C580" s="649">
        <v>48</v>
      </c>
      <c r="D580" s="645">
        <v>3</v>
      </c>
      <c r="E580" s="645">
        <f t="shared" si="14"/>
        <v>51</v>
      </c>
      <c r="F580" s="132"/>
      <c r="G580" s="684" t="s">
        <v>224</v>
      </c>
      <c r="H580" s="689">
        <v>46</v>
      </c>
      <c r="I580" s="688">
        <v>0</v>
      </c>
      <c r="J580" s="645">
        <f t="shared" si="15"/>
        <v>46</v>
      </c>
      <c r="L580" s="366"/>
      <c r="M580" s="17"/>
      <c r="P580" s="22"/>
      <c r="Q580" s="22"/>
      <c r="R580" s="22"/>
      <c r="S580" s="22"/>
      <c r="T580" s="22"/>
      <c r="U580" s="22"/>
      <c r="V580" s="230"/>
      <c r="W580" s="193"/>
      <c r="AA580" s="17"/>
    </row>
    <row r="581" spans="1:35" x14ac:dyDescent="0.2">
      <c r="A581" s="29"/>
      <c r="B581" s="644" t="s">
        <v>269</v>
      </c>
      <c r="C581" s="649">
        <v>46</v>
      </c>
      <c r="D581" s="645">
        <v>0</v>
      </c>
      <c r="E581" s="645">
        <f t="shared" si="14"/>
        <v>46</v>
      </c>
      <c r="F581" s="132"/>
      <c r="G581" s="684" t="s">
        <v>269</v>
      </c>
      <c r="H581" s="689">
        <v>42</v>
      </c>
      <c r="I581" s="688">
        <v>0</v>
      </c>
      <c r="J581" s="645">
        <f>+H581+I581</f>
        <v>42</v>
      </c>
      <c r="L581" s="366"/>
      <c r="M581" s="17"/>
      <c r="O581" s="83"/>
      <c r="P581" s="22"/>
      <c r="Q581" s="22"/>
      <c r="R581" s="22"/>
      <c r="S581" s="22"/>
      <c r="T581" s="22"/>
      <c r="U581" s="22"/>
      <c r="V581" s="230"/>
      <c r="W581" s="193"/>
      <c r="AA581" s="17"/>
    </row>
    <row r="582" spans="1:35" s="27" customFormat="1" ht="14.25" customHeight="1" x14ac:dyDescent="0.2">
      <c r="A582" s="26"/>
      <c r="B582" s="650" t="s">
        <v>52</v>
      </c>
      <c r="C582" s="647">
        <f>SUM(C557:C581)</f>
        <v>3883</v>
      </c>
      <c r="D582" s="647">
        <f>SUM(D557:D581)</f>
        <v>928</v>
      </c>
      <c r="E582" s="647">
        <f>SUM(E557:E581)</f>
        <v>4811</v>
      </c>
      <c r="F582" s="139"/>
      <c r="G582" s="690" t="s">
        <v>52</v>
      </c>
      <c r="H582" s="647">
        <f>SUM(H557:H581)</f>
        <v>5305</v>
      </c>
      <c r="I582" s="647">
        <f>SUM(I557:I581)</f>
        <v>1488</v>
      </c>
      <c r="J582" s="647">
        <f>SUM(J557:J581)</f>
        <v>6753</v>
      </c>
      <c r="K582" s="148"/>
      <c r="L582" s="375"/>
      <c r="P582" s="85"/>
      <c r="Q582" s="85"/>
      <c r="R582" s="85"/>
      <c r="S582" s="85"/>
      <c r="T582" s="85"/>
      <c r="U582" s="85"/>
      <c r="V582" s="270"/>
      <c r="W582" s="312"/>
      <c r="X582" s="312"/>
      <c r="Y582" s="312"/>
      <c r="Z582" s="312"/>
    </row>
    <row r="583" spans="1:35" x14ac:dyDescent="0.2">
      <c r="A583" s="29"/>
      <c r="B583" s="651"/>
      <c r="C583" s="652"/>
      <c r="D583" s="652"/>
      <c r="E583" s="653"/>
      <c r="F583" s="135"/>
      <c r="G583" s="130"/>
      <c r="Q583" s="22"/>
      <c r="R583" s="22"/>
      <c r="S583" s="22"/>
      <c r="T583" s="22"/>
      <c r="U583" s="22"/>
      <c r="V583" s="22"/>
      <c r="W583" s="230"/>
    </row>
    <row r="584" spans="1:35" x14ac:dyDescent="0.2">
      <c r="A584" s="29"/>
      <c r="H584" s="34"/>
      <c r="I584" s="6"/>
      <c r="J584" s="20"/>
      <c r="K584" s="28"/>
      <c r="Q584" s="22"/>
      <c r="R584" s="22"/>
      <c r="S584" s="22"/>
      <c r="T584" s="22"/>
      <c r="U584" s="22"/>
      <c r="V584" s="22"/>
      <c r="W584" s="230"/>
    </row>
    <row r="585" spans="1:35" ht="26.25" customHeight="1" x14ac:dyDescent="0.2">
      <c r="A585" s="26"/>
      <c r="B585" s="759" t="s">
        <v>361</v>
      </c>
      <c r="C585" s="759"/>
      <c r="D585" s="759"/>
      <c r="E585" s="759"/>
      <c r="F585" s="759"/>
      <c r="G585" s="406"/>
      <c r="H585" s="407"/>
      <c r="I585" s="4"/>
      <c r="J585" s="20"/>
      <c r="K585" s="28"/>
      <c r="L585" s="5"/>
      <c r="M585" s="371"/>
      <c r="N585" s="6"/>
      <c r="O585" s="25"/>
      <c r="P585" s="25"/>
      <c r="Q585" s="44"/>
      <c r="R585" s="44"/>
      <c r="S585" s="44"/>
      <c r="T585" s="44"/>
      <c r="U585" s="44"/>
      <c r="V585" s="44"/>
      <c r="W585" s="195"/>
      <c r="X585" s="192"/>
      <c r="Y585" s="195"/>
      <c r="Z585" s="313"/>
      <c r="AA585" s="313"/>
      <c r="AB585" s="4"/>
      <c r="AC585" s="20"/>
      <c r="AD585" s="28"/>
      <c r="AE585" s="5"/>
      <c r="AF585" s="5"/>
      <c r="AG585" s="4"/>
      <c r="AH585" s="4"/>
      <c r="AI585" s="20"/>
    </row>
    <row r="586" spans="1:35" ht="15.75" thickBot="1" x14ac:dyDescent="0.25">
      <c r="A586" s="20"/>
      <c r="B586" s="654"/>
      <c r="C586" s="655"/>
      <c r="D586" s="655"/>
      <c r="E586" s="654"/>
      <c r="F586" s="28"/>
      <c r="G586" s="406"/>
      <c r="H586" s="408"/>
      <c r="I586" s="408"/>
      <c r="J586" s="408"/>
      <c r="K586" s="408"/>
      <c r="L586" s="5"/>
      <c r="M586" s="371"/>
      <c r="N586" s="4"/>
      <c r="O586" s="25"/>
      <c r="P586" s="25"/>
      <c r="Q586" s="44"/>
      <c r="R586" s="44"/>
      <c r="S586" s="44"/>
      <c r="T586" s="44"/>
      <c r="U586" s="44"/>
      <c r="V586" s="44"/>
      <c r="W586" s="195"/>
      <c r="X586" s="196"/>
      <c r="Y586" s="313"/>
      <c r="Z586" s="313"/>
      <c r="AA586" s="313"/>
      <c r="AB586" s="4"/>
      <c r="AC586" s="20"/>
      <c r="AD586" s="28"/>
      <c r="AE586" s="5"/>
      <c r="AF586" s="5"/>
      <c r="AG586" s="4"/>
      <c r="AH586" s="4"/>
      <c r="AI586" s="20"/>
    </row>
    <row r="587" spans="1:35" s="45" customFormat="1" ht="39.950000000000003" customHeight="1" thickBot="1" x14ac:dyDescent="0.25">
      <c r="A587" s="32"/>
      <c r="B587" s="656" t="s">
        <v>232</v>
      </c>
      <c r="C587" s="656" t="s">
        <v>142</v>
      </c>
      <c r="D587" s="656" t="s">
        <v>9</v>
      </c>
      <c r="E587" s="656" t="s">
        <v>143</v>
      </c>
      <c r="F587" s="409" t="s">
        <v>144</v>
      </c>
      <c r="G587" s="34"/>
      <c r="H587" s="409" t="s">
        <v>147</v>
      </c>
      <c r="I587" s="410" t="s">
        <v>142</v>
      </c>
      <c r="J587" s="410" t="s">
        <v>9</v>
      </c>
      <c r="K587" s="409" t="s">
        <v>143</v>
      </c>
      <c r="L587" s="411" t="s">
        <v>144</v>
      </c>
      <c r="M587" s="102"/>
      <c r="N587" s="61"/>
      <c r="O587" s="61"/>
      <c r="P587" s="40"/>
      <c r="Q587" s="40"/>
      <c r="R587" s="40"/>
      <c r="S587" s="40"/>
      <c r="T587" s="40"/>
      <c r="U587" s="40"/>
      <c r="V587" s="305"/>
      <c r="W587" s="196"/>
      <c r="X587" s="314"/>
      <c r="Y587" s="314"/>
      <c r="Z587" s="314"/>
      <c r="AA587" s="102"/>
      <c r="AB587" s="32"/>
      <c r="AC587" s="103"/>
      <c r="AD587" s="104"/>
      <c r="AE587" s="104"/>
      <c r="AF587" s="102"/>
      <c r="AG587" s="102"/>
      <c r="AH587" s="32"/>
    </row>
    <row r="588" spans="1:35" ht="24" customHeight="1" x14ac:dyDescent="0.2">
      <c r="A588" s="20"/>
      <c r="B588" s="657" t="s">
        <v>23</v>
      </c>
      <c r="C588" s="637">
        <v>4230</v>
      </c>
      <c r="D588" s="637">
        <v>1957.308</v>
      </c>
      <c r="E588" s="637">
        <v>2272.692</v>
      </c>
      <c r="F588" s="413">
        <v>0.46272056737588652</v>
      </c>
      <c r="G588" s="34"/>
      <c r="H588" s="414" t="s">
        <v>145</v>
      </c>
      <c r="I588" s="637">
        <v>3730</v>
      </c>
      <c r="J588" s="637">
        <v>1856.35199668</v>
      </c>
      <c r="K588" s="637">
        <v>1873.64800332</v>
      </c>
      <c r="L588" s="413">
        <v>0.49768150045040216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7" t="s">
        <v>145</v>
      </c>
      <c r="C589" s="637">
        <v>650</v>
      </c>
      <c r="D589" s="637">
        <v>420.916</v>
      </c>
      <c r="E589" s="637">
        <v>229.084</v>
      </c>
      <c r="F589" s="413">
        <v>0.64756307692307691</v>
      </c>
      <c r="G589" s="34"/>
      <c r="H589" s="412" t="s">
        <v>245</v>
      </c>
      <c r="I589" s="637">
        <v>4240</v>
      </c>
      <c r="J589" s="637">
        <v>2719.2473734200003</v>
      </c>
      <c r="K589" s="637">
        <v>1520.7526265799997</v>
      </c>
      <c r="L589" s="413">
        <v>0.64133192769339631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36.75" customHeight="1" x14ac:dyDescent="0.2">
      <c r="A590" s="20"/>
      <c r="B590" s="657" t="s">
        <v>243</v>
      </c>
      <c r="C590" s="637">
        <v>2520</v>
      </c>
      <c r="D590" s="637">
        <v>1393.2919999999999</v>
      </c>
      <c r="E590" s="637">
        <v>1126.7080000000001</v>
      </c>
      <c r="F590" s="413">
        <v>0.55289365079365071</v>
      </c>
      <c r="G590" s="34"/>
      <c r="H590" s="412" t="s">
        <v>148</v>
      </c>
      <c r="I590" s="637">
        <v>880</v>
      </c>
      <c r="J590" s="637">
        <v>196.92188921000005</v>
      </c>
      <c r="K590" s="637">
        <v>683.07811078999998</v>
      </c>
      <c r="L590" s="413">
        <v>0.22377487410227279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x14ac:dyDescent="0.2">
      <c r="A591" s="20"/>
      <c r="B591" s="657" t="s">
        <v>244</v>
      </c>
      <c r="C591" s="637">
        <v>5140</v>
      </c>
      <c r="D591" s="637">
        <v>3247.5149999999999</v>
      </c>
      <c r="E591" s="637">
        <v>1892.4850000000001</v>
      </c>
      <c r="F591" s="413">
        <v>0.6318122568093385</v>
      </c>
      <c r="G591" s="34"/>
      <c r="H591" s="412" t="s">
        <v>146</v>
      </c>
      <c r="I591" s="637">
        <v>121.13871635611576</v>
      </c>
      <c r="J591" s="637">
        <v>0</v>
      </c>
      <c r="K591" s="637">
        <v>121.13871635611576</v>
      </c>
      <c r="L591" s="413">
        <v>0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ht="24" customHeight="1" x14ac:dyDescent="0.2">
      <c r="A592" s="20"/>
      <c r="B592" s="657" t="s">
        <v>245</v>
      </c>
      <c r="C592" s="637">
        <v>17230</v>
      </c>
      <c r="D592" s="637">
        <v>7896.9980000000005</v>
      </c>
      <c r="E592" s="637">
        <v>9333.0020000000004</v>
      </c>
      <c r="F592" s="413">
        <v>0.45832838073128268</v>
      </c>
      <c r="G592" s="34"/>
      <c r="H592" s="412" t="s">
        <v>246</v>
      </c>
      <c r="I592" s="637">
        <v>1730</v>
      </c>
      <c r="J592" s="637">
        <v>543.54427744000009</v>
      </c>
      <c r="K592" s="637">
        <v>1186.4557225599999</v>
      </c>
      <c r="L592" s="413">
        <v>0.31418744360693646</v>
      </c>
      <c r="M592" s="4"/>
      <c r="N592" s="25"/>
      <c r="O592" s="25"/>
      <c r="P592" s="44"/>
      <c r="Q592" s="44"/>
      <c r="R592" s="44"/>
      <c r="S592" s="44"/>
      <c r="T592" s="44"/>
      <c r="U592" s="44"/>
      <c r="V592" s="195"/>
      <c r="W592" s="196"/>
      <c r="X592" s="313"/>
      <c r="Y592" s="313"/>
      <c r="Z592" s="313"/>
      <c r="AA592" s="4"/>
      <c r="AB592" s="20"/>
      <c r="AC592" s="28"/>
      <c r="AD592" s="5"/>
      <c r="AE592" s="5"/>
      <c r="AF592" s="4"/>
      <c r="AG592" s="4"/>
      <c r="AH592" s="20"/>
    </row>
    <row r="593" spans="1:35" ht="24" customHeight="1" thickBot="1" x14ac:dyDescent="0.25">
      <c r="A593" s="20"/>
      <c r="B593" s="657" t="s">
        <v>146</v>
      </c>
      <c r="C593" s="637">
        <v>1580</v>
      </c>
      <c r="D593" s="637">
        <v>834.70699999999999</v>
      </c>
      <c r="E593" s="637">
        <v>745.29300000000001</v>
      </c>
      <c r="F593" s="413">
        <v>0.52829556962025315</v>
      </c>
      <c r="G593" s="34"/>
      <c r="H593" s="415" t="s">
        <v>247</v>
      </c>
      <c r="I593" s="637">
        <v>25620</v>
      </c>
      <c r="J593" s="637">
        <v>6351.3181069099992</v>
      </c>
      <c r="K593" s="637">
        <v>19268.681893090001</v>
      </c>
      <c r="L593" s="413">
        <v>0.24790468801366117</v>
      </c>
      <c r="M593" s="4"/>
      <c r="N593" s="25"/>
      <c r="O593" s="25"/>
      <c r="P593" s="44"/>
      <c r="Q593" s="44"/>
      <c r="R593" s="44"/>
      <c r="S593" s="44"/>
      <c r="T593" s="44"/>
      <c r="U593" s="44"/>
      <c r="V593" s="195"/>
      <c r="W593" s="196"/>
      <c r="X593" s="313"/>
      <c r="Y593" s="313"/>
      <c r="Z593" s="313"/>
      <c r="AA593" s="4"/>
      <c r="AB593" s="20"/>
      <c r="AC593" s="28"/>
      <c r="AD593" s="5"/>
      <c r="AE593" s="5"/>
      <c r="AF593" s="4"/>
      <c r="AG593" s="4"/>
      <c r="AH593" s="20"/>
    </row>
    <row r="594" spans="1:35" ht="49.5" customHeight="1" thickBot="1" x14ac:dyDescent="0.25">
      <c r="A594" s="20"/>
      <c r="B594" s="658" t="s">
        <v>264</v>
      </c>
      <c r="C594" s="659">
        <v>23131.708074534166</v>
      </c>
      <c r="D594" s="659">
        <v>15616.644999999999</v>
      </c>
      <c r="E594" s="659">
        <v>7515.0630745341678</v>
      </c>
      <c r="F594" s="413">
        <v>0.67511854073553934</v>
      </c>
      <c r="G594" s="416"/>
      <c r="H594" s="409" t="s">
        <v>271</v>
      </c>
      <c r="I594" s="660">
        <v>36321.138716356116</v>
      </c>
      <c r="J594" s="660">
        <v>11667.38364366</v>
      </c>
      <c r="K594" s="660">
        <v>24653.755072696116</v>
      </c>
      <c r="L594" s="716">
        <v>0.32122846518592074</v>
      </c>
      <c r="M594" s="4"/>
      <c r="N594" s="25"/>
      <c r="O594" s="25"/>
      <c r="P594" s="44"/>
      <c r="Q594" s="44"/>
      <c r="R594" s="44"/>
      <c r="S594" s="44"/>
      <c r="T594" s="44"/>
      <c r="U594" s="44"/>
      <c r="V594" s="195"/>
      <c r="W594" s="196"/>
      <c r="X594" s="313"/>
      <c r="Y594" s="313"/>
      <c r="Z594" s="313"/>
      <c r="AA594" s="4"/>
      <c r="AB594" s="20"/>
      <c r="AC594" s="28"/>
      <c r="AD594" s="5"/>
      <c r="AE594" s="5"/>
      <c r="AF594" s="4"/>
      <c r="AG594" s="4"/>
      <c r="AH594" s="20"/>
    </row>
    <row r="595" spans="1:35" s="27" customFormat="1" ht="24" customHeight="1" thickBot="1" x14ac:dyDescent="0.25">
      <c r="A595" s="24"/>
      <c r="B595" s="656" t="s">
        <v>265</v>
      </c>
      <c r="C595" s="660">
        <v>54481.708074534166</v>
      </c>
      <c r="D595" s="660">
        <v>31367.381000000001</v>
      </c>
      <c r="E595" s="660">
        <v>23114.327074534169</v>
      </c>
      <c r="F595" s="715">
        <v>0.57574151230882098</v>
      </c>
      <c r="G595" s="34"/>
      <c r="H595" s="58"/>
      <c r="I595" s="417"/>
      <c r="J595" s="417"/>
      <c r="K595" s="418"/>
      <c r="L595" s="419"/>
      <c r="M595" s="105"/>
      <c r="N595" s="60"/>
      <c r="O595" s="60"/>
      <c r="P595" s="405"/>
      <c r="Q595" s="425"/>
      <c r="R595" s="425"/>
      <c r="S595" s="471"/>
      <c r="T595" s="471"/>
      <c r="U595" s="425"/>
      <c r="V595" s="266"/>
      <c r="W595" s="315"/>
      <c r="X595" s="316"/>
      <c r="Y595" s="316"/>
      <c r="Z595" s="316"/>
      <c r="AA595" s="105"/>
      <c r="AB595" s="24"/>
      <c r="AC595" s="106"/>
      <c r="AD595" s="107"/>
      <c r="AE595" s="107"/>
      <c r="AF595" s="105"/>
      <c r="AG595" s="105"/>
      <c r="AH595" s="24"/>
    </row>
    <row r="596" spans="1:35" x14ac:dyDescent="0.2">
      <c r="A596" s="20"/>
      <c r="B596" s="661" t="s">
        <v>362</v>
      </c>
      <c r="E596" s="662"/>
      <c r="H596" s="34"/>
      <c r="I596" s="4"/>
      <c r="J596" s="420"/>
      <c r="K596" s="28"/>
      <c r="L596" s="5"/>
      <c r="M596" s="371"/>
      <c r="N596" s="371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ht="21" customHeight="1" x14ac:dyDescent="0.2">
      <c r="A597" s="20"/>
      <c r="C597" s="663"/>
      <c r="D597" s="663"/>
      <c r="E597" s="664"/>
      <c r="F597" s="376"/>
      <c r="G597" s="432"/>
      <c r="H597" s="433"/>
      <c r="I597" s="434"/>
      <c r="J597" s="435"/>
      <c r="K597" s="436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  <c r="AB598" s="4"/>
      <c r="AC598" s="20"/>
      <c r="AD598" s="28"/>
      <c r="AE598" s="5"/>
      <c r="AF598" s="5"/>
      <c r="AG598" s="4"/>
      <c r="AH598" s="4"/>
      <c r="AI598" s="20"/>
    </row>
    <row r="599" spans="1:35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  <c r="AB599" s="4"/>
      <c r="AC599" s="20"/>
      <c r="AD599" s="28"/>
      <c r="AE599" s="5"/>
      <c r="AF599" s="5"/>
      <c r="AG599" s="4"/>
      <c r="AH599" s="4"/>
      <c r="AI599" s="20"/>
    </row>
    <row r="600" spans="1:35" x14ac:dyDescent="0.2">
      <c r="A600" s="20"/>
      <c r="G600" s="17"/>
      <c r="H600" s="34"/>
      <c r="I600" s="22"/>
      <c r="J600" s="31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ht="71.25" customHeight="1" x14ac:dyDescent="0.2">
      <c r="A601" s="20"/>
      <c r="G601" s="17"/>
      <c r="H601" s="34"/>
      <c r="I601" s="22"/>
      <c r="J601" s="31"/>
      <c r="K601" s="28"/>
      <c r="L601" s="5"/>
      <c r="M601" s="371"/>
      <c r="N601" s="4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ht="16.5" customHeight="1" x14ac:dyDescent="0.2">
      <c r="A602" s="20"/>
      <c r="G602" s="17"/>
      <c r="H602" s="34"/>
      <c r="I602" s="22"/>
      <c r="J602" s="31"/>
      <c r="K602" s="28"/>
      <c r="L602" s="5"/>
      <c r="M602" s="371"/>
      <c r="N602" s="4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A603" s="20"/>
      <c r="G603" s="17"/>
      <c r="H603" s="34"/>
      <c r="I603" s="4"/>
      <c r="J603" s="20"/>
      <c r="K603" s="28"/>
      <c r="L603" s="5"/>
      <c r="M603" s="371"/>
      <c r="N603" s="4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x14ac:dyDescent="0.2"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x14ac:dyDescent="0.2">
      <c r="G614" s="17"/>
      <c r="H614" s="34"/>
      <c r="I614" s="4"/>
      <c r="J614" s="20"/>
      <c r="K614" s="28"/>
      <c r="L614" s="5"/>
      <c r="M614" s="371"/>
      <c r="N614" s="22"/>
      <c r="O614" s="25"/>
      <c r="P614" s="25"/>
      <c r="Q614" s="44"/>
      <c r="R614" s="44"/>
      <c r="S614" s="44"/>
      <c r="T614" s="44"/>
      <c r="U614" s="44"/>
      <c r="V614" s="44"/>
      <c r="W614" s="195"/>
      <c r="X614" s="196"/>
      <c r="Y614" s="313"/>
      <c r="Z614" s="313"/>
      <c r="AA614" s="313"/>
    </row>
    <row r="615" spans="2:27" ht="3" customHeight="1" x14ac:dyDescent="0.2">
      <c r="G615" s="17"/>
      <c r="H615" s="34"/>
      <c r="I615" s="4"/>
      <c r="J615" s="20"/>
      <c r="K615" s="28"/>
      <c r="L615" s="5"/>
      <c r="M615" s="371"/>
      <c r="N615" s="22"/>
      <c r="O615" s="25"/>
      <c r="P615" s="25"/>
      <c r="Q615" s="44"/>
      <c r="R615" s="44"/>
      <c r="S615" s="44"/>
      <c r="T615" s="44"/>
      <c r="U615" s="44"/>
      <c r="V615" s="44"/>
      <c r="W615" s="195"/>
      <c r="X615" s="196"/>
      <c r="Y615" s="313"/>
      <c r="Z615" s="313"/>
      <c r="AA615" s="313"/>
    </row>
    <row r="616" spans="2:27" ht="3.75" customHeight="1" x14ac:dyDescent="0.2">
      <c r="C616" s="378"/>
      <c r="D616" s="378"/>
      <c r="G616" s="17"/>
      <c r="H616" s="34"/>
      <c r="I616" s="4"/>
      <c r="J616" s="20"/>
      <c r="K616" s="28"/>
      <c r="L616" s="5"/>
      <c r="M616" s="371"/>
      <c r="N616" s="22"/>
      <c r="O616" s="25"/>
      <c r="P616" s="25"/>
      <c r="Q616" s="44"/>
      <c r="R616" s="44"/>
      <c r="S616" s="44"/>
      <c r="T616" s="44"/>
      <c r="U616" s="44"/>
      <c r="V616" s="44"/>
      <c r="W616" s="195"/>
      <c r="X616" s="196"/>
      <c r="Y616" s="313"/>
      <c r="Z616" s="313"/>
      <c r="AA616" s="313"/>
    </row>
    <row r="617" spans="2:27" ht="12.75" x14ac:dyDescent="0.2">
      <c r="B617" s="740" t="s">
        <v>513</v>
      </c>
      <c r="C617" s="740"/>
      <c r="D617" s="740"/>
      <c r="E617" s="740"/>
    </row>
    <row r="618" spans="2:27" ht="12.75" x14ac:dyDescent="0.2">
      <c r="B618" s="740"/>
      <c r="C618" s="740"/>
      <c r="D618" s="740"/>
      <c r="E618" s="740"/>
      <c r="F618" s="27"/>
      <c r="G618" s="518"/>
    </row>
    <row r="620" spans="2:27" ht="15" customHeight="1" x14ac:dyDescent="0.2">
      <c r="B620" s="797" t="s">
        <v>276</v>
      </c>
      <c r="C620" s="734" t="s">
        <v>275</v>
      </c>
      <c r="D620" s="735"/>
      <c r="E620" s="735" t="s">
        <v>185</v>
      </c>
      <c r="F620" s="736"/>
      <c r="G620" s="30"/>
    </row>
    <row r="621" spans="2:27" x14ac:dyDescent="0.2">
      <c r="B621" s="798"/>
      <c r="C621" s="602" t="s">
        <v>59</v>
      </c>
      <c r="D621" s="665" t="s">
        <v>44</v>
      </c>
      <c r="E621" s="602" t="s">
        <v>59</v>
      </c>
      <c r="F621" s="422" t="s">
        <v>44</v>
      </c>
      <c r="G621" s="30"/>
      <c r="H621" s="17"/>
      <c r="L621" s="366"/>
      <c r="M621" s="17"/>
      <c r="P621" s="21"/>
      <c r="V621" s="209"/>
      <c r="W621" s="193"/>
      <c r="AA621" s="17"/>
    </row>
    <row r="622" spans="2:27" ht="12.75" hidden="1" customHeight="1" x14ac:dyDescent="0.2">
      <c r="B622" s="666" t="s">
        <v>158</v>
      </c>
      <c r="C622" s="583">
        <v>0</v>
      </c>
      <c r="D622" s="584">
        <v>0</v>
      </c>
      <c r="E622" s="585">
        <v>0</v>
      </c>
      <c r="F622" s="172">
        <v>0</v>
      </c>
      <c r="G622" s="17"/>
      <c r="H622" s="17"/>
      <c r="L622" s="366"/>
      <c r="M622" s="17"/>
      <c r="Q622" s="17"/>
      <c r="R622" s="17"/>
      <c r="S622" s="17"/>
      <c r="T622" s="17"/>
      <c r="U622" s="17"/>
      <c r="V622" s="193"/>
      <c r="W622" s="193"/>
      <c r="AA622" s="17"/>
    </row>
    <row r="623" spans="2:27" x14ac:dyDescent="0.2">
      <c r="B623" s="666" t="s">
        <v>159</v>
      </c>
      <c r="C623" s="583">
        <v>0</v>
      </c>
      <c r="D623" s="584">
        <v>0</v>
      </c>
      <c r="E623" s="585">
        <v>0</v>
      </c>
      <c r="F623" s="584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45" hidden="1" x14ac:dyDescent="0.2">
      <c r="B624" s="666" t="s">
        <v>219</v>
      </c>
      <c r="C624" s="583">
        <v>0</v>
      </c>
      <c r="D624" s="584">
        <v>0</v>
      </c>
      <c r="E624" s="585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x14ac:dyDescent="0.2">
      <c r="B625" s="666" t="s">
        <v>160</v>
      </c>
      <c r="C625" s="583">
        <v>0</v>
      </c>
      <c r="D625" s="709">
        <v>0</v>
      </c>
      <c r="E625" s="585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x14ac:dyDescent="0.2">
      <c r="B626" s="667" t="s">
        <v>277</v>
      </c>
      <c r="C626" s="583">
        <v>3</v>
      </c>
      <c r="D626" s="584">
        <f>7365000+6140000+8480000</f>
        <v>21985000</v>
      </c>
      <c r="E626" s="585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t="30" hidden="1" x14ac:dyDescent="0.2">
      <c r="B627" s="666" t="s">
        <v>162</v>
      </c>
      <c r="C627" s="583">
        <v>0</v>
      </c>
      <c r="D627" s="584">
        <v>0</v>
      </c>
      <c r="E627" s="585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ht="30" hidden="1" x14ac:dyDescent="0.2">
      <c r="B628" s="666" t="s">
        <v>163</v>
      </c>
      <c r="C628" s="583">
        <v>0</v>
      </c>
      <c r="D628" s="584">
        <v>0</v>
      </c>
      <c r="E628" s="585">
        <v>0</v>
      </c>
      <c r="F628" s="172">
        <v>0</v>
      </c>
      <c r="G628" s="30"/>
      <c r="H628" s="17"/>
      <c r="L628" s="366"/>
      <c r="M628" s="17"/>
      <c r="P628" s="21"/>
      <c r="V628" s="209"/>
      <c r="W628" s="193"/>
      <c r="AA628" s="17"/>
    </row>
    <row r="629" spans="2:29" ht="30" hidden="1" x14ac:dyDescent="0.2">
      <c r="B629" s="666" t="s">
        <v>242</v>
      </c>
      <c r="C629" s="583">
        <v>0</v>
      </c>
      <c r="D629" s="584">
        <v>0</v>
      </c>
      <c r="E629" s="585">
        <v>0</v>
      </c>
      <c r="F629" s="172">
        <v>0</v>
      </c>
      <c r="G629" s="30"/>
      <c r="H629" s="17"/>
      <c r="L629" s="366"/>
      <c r="M629" s="17"/>
      <c r="P629" s="21"/>
      <c r="V629" s="209"/>
      <c r="W629" s="193"/>
      <c r="AA629" s="17"/>
    </row>
    <row r="630" spans="2:29" hidden="1" x14ac:dyDescent="0.2">
      <c r="B630" s="666" t="s">
        <v>220</v>
      </c>
      <c r="C630" s="583">
        <v>0</v>
      </c>
      <c r="D630" s="584">
        <v>0</v>
      </c>
      <c r="E630" s="585">
        <v>0</v>
      </c>
      <c r="F630" s="172">
        <v>0</v>
      </c>
      <c r="G630" s="30"/>
      <c r="H630" s="17"/>
      <c r="L630" s="366"/>
      <c r="M630" s="17"/>
      <c r="P630" s="21"/>
      <c r="V630" s="209"/>
      <c r="W630" s="193"/>
      <c r="AA630" s="17"/>
    </row>
    <row r="631" spans="2:29" x14ac:dyDescent="0.2">
      <c r="B631" s="668" t="s">
        <v>218</v>
      </c>
      <c r="C631" s="669">
        <f>SUM(C622:C630)</f>
        <v>3</v>
      </c>
      <c r="D631" s="670">
        <f>SUM(D622:D630)</f>
        <v>21985000</v>
      </c>
      <c r="E631" s="669">
        <f>SUM(E622:E630)</f>
        <v>0</v>
      </c>
      <c r="F631" s="423">
        <f>SUM(F622:F630)</f>
        <v>0</v>
      </c>
      <c r="G631" s="30"/>
      <c r="H631" s="707"/>
      <c r="L631" s="366"/>
      <c r="M631" s="17"/>
      <c r="P631" s="21"/>
      <c r="V631" s="209"/>
      <c r="W631" s="193"/>
      <c r="AA631" s="17"/>
    </row>
    <row r="632" spans="2:29" x14ac:dyDescent="0.2">
      <c r="H632" s="679"/>
    </row>
    <row r="633" spans="2:29" x14ac:dyDescent="0.2">
      <c r="D633" s="710"/>
      <c r="E633" s="700"/>
      <c r="G633" s="706"/>
    </row>
    <row r="634" spans="2:29" ht="19.5" customHeight="1" x14ac:dyDescent="0.2">
      <c r="B634" s="759" t="s">
        <v>305</v>
      </c>
      <c r="C634" s="759"/>
      <c r="D634" s="759"/>
      <c r="E634" s="759"/>
      <c r="F634" s="759"/>
      <c r="G634" s="733"/>
    </row>
    <row r="636" spans="2:29" x14ac:dyDescent="0.2">
      <c r="B636" s="671" t="s">
        <v>28</v>
      </c>
      <c r="C636" s="672" t="s">
        <v>304</v>
      </c>
      <c r="D636" s="672" t="s">
        <v>44</v>
      </c>
      <c r="E636" s="672" t="s">
        <v>151</v>
      </c>
      <c r="F636" s="551" t="s">
        <v>44</v>
      </c>
      <c r="G636" s="30"/>
      <c r="H636" s="17"/>
      <c r="L636" s="366"/>
      <c r="M636" s="17"/>
      <c r="P636" s="21"/>
      <c r="V636" s="209"/>
      <c r="W636" s="193"/>
      <c r="Y636" s="193" t="s">
        <v>28</v>
      </c>
      <c r="Z636" s="193" t="s">
        <v>304</v>
      </c>
      <c r="AA636" s="17" t="s">
        <v>44</v>
      </c>
      <c r="AB636" s="17" t="s">
        <v>151</v>
      </c>
      <c r="AC636" s="17" t="s">
        <v>44</v>
      </c>
    </row>
    <row r="637" spans="2:29" x14ac:dyDescent="0.2">
      <c r="B637" s="378" t="s">
        <v>60</v>
      </c>
      <c r="C637" s="481">
        <v>2</v>
      </c>
      <c r="D637" s="673">
        <v>14.673</v>
      </c>
      <c r="E637" s="481">
        <v>0</v>
      </c>
      <c r="F637" s="479">
        <v>0</v>
      </c>
      <c r="G637" s="679"/>
      <c r="H637" s="17"/>
      <c r="L637" s="366"/>
      <c r="M637" s="17"/>
      <c r="P637" s="21"/>
      <c r="V637" s="209"/>
      <c r="W637" s="193"/>
      <c r="Y637" s="193" t="s">
        <v>60</v>
      </c>
      <c r="Z637" s="193">
        <v>1</v>
      </c>
      <c r="AA637" s="17">
        <v>5.3659999999999997</v>
      </c>
      <c r="AB637" s="17">
        <v>0</v>
      </c>
      <c r="AC637" s="17">
        <v>0</v>
      </c>
    </row>
    <row r="638" spans="2:29" x14ac:dyDescent="0.2">
      <c r="B638" s="378" t="s">
        <v>33</v>
      </c>
      <c r="C638" s="481">
        <v>2</v>
      </c>
      <c r="D638" s="673">
        <v>11.566000000000001</v>
      </c>
      <c r="E638" s="481">
        <v>0</v>
      </c>
      <c r="F638" s="479">
        <v>0</v>
      </c>
      <c r="G638" s="30"/>
      <c r="H638" s="17"/>
      <c r="L638" s="366"/>
      <c r="M638" s="17"/>
      <c r="P638" s="21"/>
      <c r="V638" s="209"/>
      <c r="W638" s="193"/>
      <c r="Y638" s="193" t="s">
        <v>33</v>
      </c>
      <c r="Z638" s="193">
        <v>1</v>
      </c>
      <c r="AA638" s="17">
        <v>5.0449999999999999</v>
      </c>
      <c r="AB638" s="17">
        <v>0</v>
      </c>
      <c r="AC638" s="17">
        <v>0</v>
      </c>
    </row>
    <row r="639" spans="2:29" x14ac:dyDescent="0.2">
      <c r="B639" s="378" t="s">
        <v>34</v>
      </c>
      <c r="C639" s="481">
        <v>2</v>
      </c>
      <c r="D639" s="673">
        <v>14.956</v>
      </c>
      <c r="E639" s="481">
        <v>0</v>
      </c>
      <c r="F639" s="479">
        <v>0</v>
      </c>
      <c r="G639" s="30"/>
      <c r="H639" s="707"/>
      <c r="L639" s="366"/>
      <c r="M639" s="17"/>
      <c r="P639" s="21"/>
      <c r="V639" s="209"/>
      <c r="W639" s="193"/>
      <c r="Y639" s="193" t="s">
        <v>34</v>
      </c>
      <c r="Z639" s="193">
        <v>1</v>
      </c>
      <c r="AA639" s="17">
        <v>4.9169999999999998</v>
      </c>
      <c r="AB639" s="17">
        <v>0</v>
      </c>
      <c r="AC639" s="17">
        <v>0</v>
      </c>
    </row>
    <row r="640" spans="2:29" x14ac:dyDescent="0.2">
      <c r="B640" s="378" t="s">
        <v>35</v>
      </c>
      <c r="C640" s="481">
        <v>2</v>
      </c>
      <c r="D640" s="673">
        <v>13.183999999999999</v>
      </c>
      <c r="E640" s="481">
        <v>0</v>
      </c>
      <c r="F640" s="479">
        <v>0</v>
      </c>
      <c r="G640" s="30"/>
      <c r="H640" s="17"/>
      <c r="L640" s="366"/>
      <c r="M640" s="17"/>
      <c r="P640" s="21"/>
      <c r="V640" s="209"/>
      <c r="W640" s="193"/>
      <c r="Y640" s="193" t="s">
        <v>35</v>
      </c>
      <c r="Z640" s="193">
        <v>1</v>
      </c>
      <c r="AA640" s="17">
        <v>5.0640000000000001</v>
      </c>
      <c r="AB640" s="17">
        <v>0</v>
      </c>
      <c r="AC640" s="17">
        <v>0</v>
      </c>
    </row>
    <row r="641" spans="2:29" x14ac:dyDescent="0.2">
      <c r="B641" s="378" t="s">
        <v>36</v>
      </c>
      <c r="C641" s="481">
        <v>1</v>
      </c>
      <c r="D641" s="673">
        <v>6.0410000000000004</v>
      </c>
      <c r="E641" s="481">
        <v>0</v>
      </c>
      <c r="F641" s="479">
        <v>0</v>
      </c>
      <c r="G641" s="30"/>
      <c r="H641" s="17"/>
      <c r="L641" s="366"/>
      <c r="M641" s="17"/>
      <c r="P641" s="21"/>
      <c r="V641" s="209"/>
      <c r="W641" s="193"/>
      <c r="Y641" s="193" t="s">
        <v>36</v>
      </c>
      <c r="Z641" s="193">
        <v>2</v>
      </c>
      <c r="AA641" s="17">
        <v>12.92</v>
      </c>
      <c r="AB641" s="17">
        <v>1</v>
      </c>
      <c r="AC641" s="17">
        <v>25.288903999999999</v>
      </c>
    </row>
    <row r="642" spans="2:29" x14ac:dyDescent="0.2">
      <c r="B642" s="378" t="s">
        <v>32</v>
      </c>
      <c r="C642" s="481">
        <v>0</v>
      </c>
      <c r="D642" s="673">
        <v>0</v>
      </c>
      <c r="E642" s="481">
        <v>0</v>
      </c>
      <c r="F642" s="479">
        <v>0</v>
      </c>
      <c r="G642" s="30"/>
      <c r="H642" s="17"/>
      <c r="L642" s="366"/>
      <c r="M642" s="17"/>
      <c r="P642" s="21"/>
      <c r="V642" s="209"/>
      <c r="W642" s="193"/>
      <c r="Y642" s="193" t="s">
        <v>32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customHeight="1" x14ac:dyDescent="0.2">
      <c r="B643" s="378" t="s">
        <v>37</v>
      </c>
      <c r="C643" s="481">
        <v>3</v>
      </c>
      <c r="D643" s="673">
        <v>21.99</v>
      </c>
      <c r="E643" s="481">
        <v>0</v>
      </c>
      <c r="F643" s="143">
        <v>0</v>
      </c>
      <c r="G643" s="30"/>
      <c r="H643" s="17"/>
      <c r="L643" s="366"/>
      <c r="M643" s="17"/>
      <c r="P643" s="21"/>
      <c r="V643" s="209"/>
      <c r="W643" s="193"/>
      <c r="Y643" s="193" t="s">
        <v>37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38</v>
      </c>
      <c r="D644" s="673"/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38</v>
      </c>
      <c r="Z644" s="193">
        <v>0</v>
      </c>
      <c r="AA644" s="17">
        <v>0</v>
      </c>
      <c r="AB644" s="17">
        <v>0</v>
      </c>
      <c r="AC644" s="17">
        <v>0</v>
      </c>
    </row>
    <row r="645" spans="2:29" ht="13.5" hidden="1" customHeight="1" x14ac:dyDescent="0.2">
      <c r="B645" s="378" t="s">
        <v>39</v>
      </c>
      <c r="D645" s="673"/>
      <c r="E645" s="481"/>
      <c r="F645" s="479"/>
      <c r="G645" s="30"/>
      <c r="H645" s="17"/>
      <c r="L645" s="366"/>
      <c r="M645" s="17"/>
      <c r="P645" s="21"/>
      <c r="V645" s="209"/>
      <c r="W645" s="193"/>
      <c r="Y645" s="193" t="s">
        <v>39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hidden="1" customHeight="1" x14ac:dyDescent="0.2">
      <c r="B646" s="378" t="s">
        <v>40</v>
      </c>
      <c r="D646" s="673"/>
      <c r="E646" s="481"/>
      <c r="F646" s="30"/>
      <c r="G646" s="30"/>
      <c r="H646" s="17"/>
      <c r="L646" s="366"/>
      <c r="M646" s="17"/>
      <c r="P646" s="21"/>
      <c r="V646" s="209"/>
      <c r="W646" s="193"/>
      <c r="Y646" s="193" t="s">
        <v>40</v>
      </c>
      <c r="Z646" s="193">
        <v>0</v>
      </c>
      <c r="AA646" s="17">
        <v>0</v>
      </c>
      <c r="AB646" s="17">
        <v>0</v>
      </c>
      <c r="AC646" s="17">
        <v>0</v>
      </c>
    </row>
    <row r="647" spans="2:29" ht="13.5" hidden="1" customHeight="1" x14ac:dyDescent="0.2">
      <c r="B647" s="378" t="s">
        <v>41</v>
      </c>
      <c r="E647" s="481"/>
      <c r="F647" s="479"/>
      <c r="G647" s="30"/>
      <c r="H647" s="17"/>
      <c r="L647" s="366"/>
      <c r="M647" s="17"/>
      <c r="P647" s="21"/>
      <c r="V647" s="209"/>
      <c r="W647" s="193"/>
      <c r="Y647" s="193" t="s">
        <v>41</v>
      </c>
      <c r="Z647" s="193">
        <v>0</v>
      </c>
      <c r="AA647" s="17">
        <v>18022000</v>
      </c>
      <c r="AB647" s="17">
        <v>0</v>
      </c>
      <c r="AC647" s="17">
        <v>0</v>
      </c>
    </row>
    <row r="648" spans="2:29" ht="13.5" hidden="1" customHeight="1" x14ac:dyDescent="0.2">
      <c r="B648" s="378" t="s">
        <v>61</v>
      </c>
      <c r="E648" s="481"/>
      <c r="F648" s="30"/>
      <c r="G648" s="30"/>
      <c r="H648" s="17"/>
      <c r="L648" s="366"/>
      <c r="M648" s="17"/>
      <c r="P648" s="21"/>
      <c r="V648" s="209"/>
      <c r="W648" s="193"/>
      <c r="Y648" s="193" t="s">
        <v>61</v>
      </c>
      <c r="Z648" s="193">
        <v>0</v>
      </c>
      <c r="AA648" s="17">
        <v>0</v>
      </c>
      <c r="AB648" s="17">
        <v>0</v>
      </c>
      <c r="AC648" s="17">
        <v>0</v>
      </c>
    </row>
    <row r="649" spans="2:29" ht="13.5" customHeight="1" x14ac:dyDescent="0.2">
      <c r="D649" s="673"/>
      <c r="F649" s="10"/>
      <c r="G649" s="30"/>
      <c r="H649" s="17"/>
      <c r="L649" s="366"/>
      <c r="M649" s="17"/>
      <c r="P649" s="21"/>
      <c r="V649" s="209"/>
      <c r="W649" s="193"/>
      <c r="AA649" s="17"/>
    </row>
    <row r="650" spans="2:29" ht="13.5" customHeight="1" x14ac:dyDescent="0.2">
      <c r="B650" s="671" t="s">
        <v>6</v>
      </c>
      <c r="C650" s="672">
        <f>SUM(C637:C649)</f>
        <v>12</v>
      </c>
      <c r="D650" s="674">
        <f>SUM(D637:D648)</f>
        <v>82.41</v>
      </c>
      <c r="E650" s="672">
        <f>SUM(E637:E648)</f>
        <v>0</v>
      </c>
      <c r="F650" s="552">
        <f>SUM(F637:F648)</f>
        <v>0</v>
      </c>
      <c r="G650" s="30"/>
      <c r="H650" s="17"/>
      <c r="L650" s="366"/>
      <c r="M650" s="17"/>
      <c r="P650" s="21"/>
      <c r="V650" s="209"/>
      <c r="W650" s="193"/>
      <c r="Y650" s="193" t="s">
        <v>6</v>
      </c>
      <c r="Z650" s="193">
        <v>6</v>
      </c>
      <c r="AA650" s="17">
        <v>33.311999999999998</v>
      </c>
      <c r="AB650" s="17">
        <v>1</v>
      </c>
      <c r="AC650" s="17">
        <v>25.288903999999999</v>
      </c>
    </row>
    <row r="654" spans="2:29" ht="39" customHeight="1" thickBot="1" x14ac:dyDescent="0.25">
      <c r="B654" s="759" t="s">
        <v>297</v>
      </c>
      <c r="C654" s="759"/>
      <c r="D654" s="759"/>
      <c r="E654" s="759"/>
      <c r="F654" s="759"/>
      <c r="G654" s="759"/>
    </row>
    <row r="655" spans="2:29" ht="12.75" x14ac:dyDescent="0.2">
      <c r="B655" s="799" t="s">
        <v>515</v>
      </c>
      <c r="C655" s="800"/>
      <c r="D655" s="800"/>
      <c r="E655" s="800"/>
      <c r="F655" s="800"/>
      <c r="G655" s="800"/>
      <c r="H655" s="800"/>
      <c r="I655" s="800"/>
      <c r="J655" s="801"/>
      <c r="K655" s="21"/>
      <c r="L655" s="21"/>
      <c r="M655" s="21"/>
      <c r="N655" s="21"/>
      <c r="O655" s="21"/>
      <c r="P655" s="21"/>
    </row>
    <row r="656" spans="2:29" ht="21.6" customHeight="1" x14ac:dyDescent="0.2">
      <c r="B656" s="802"/>
      <c r="C656" s="773"/>
      <c r="D656" s="773"/>
      <c r="E656" s="773"/>
      <c r="F656" s="773"/>
      <c r="G656" s="773"/>
      <c r="H656" s="773"/>
      <c r="I656" s="773"/>
      <c r="J656" s="803"/>
      <c r="K656" s="21"/>
      <c r="L656" s="21"/>
      <c r="M656" s="21"/>
      <c r="N656" s="21"/>
      <c r="O656" s="21"/>
      <c r="P656" s="21"/>
    </row>
    <row r="657" spans="2:27" ht="21.6" customHeight="1" thickBot="1" x14ac:dyDescent="0.25">
      <c r="B657" s="804"/>
      <c r="C657" s="805"/>
      <c r="D657" s="805"/>
      <c r="E657" s="805"/>
      <c r="F657" s="805"/>
      <c r="G657" s="805"/>
      <c r="H657" s="805"/>
      <c r="I657" s="805"/>
      <c r="J657" s="806"/>
      <c r="K657" s="21"/>
      <c r="L657" s="21"/>
      <c r="M657" s="21"/>
      <c r="N657" s="21"/>
      <c r="O657" s="21"/>
      <c r="P657" s="21"/>
    </row>
    <row r="658" spans="2:27" ht="25.5" customHeight="1" thickBot="1" x14ac:dyDescent="0.25">
      <c r="B658" s="697" t="s">
        <v>43</v>
      </c>
      <c r="C658" s="698" t="s">
        <v>294</v>
      </c>
      <c r="D658" s="698" t="s">
        <v>371</v>
      </c>
      <c r="E658" s="714" t="s">
        <v>373</v>
      </c>
      <c r="F658" s="698" t="s">
        <v>403</v>
      </c>
      <c r="G658" s="698" t="s">
        <v>418</v>
      </c>
      <c r="H658" s="698" t="s">
        <v>452</v>
      </c>
      <c r="I658" s="698" t="s">
        <v>514</v>
      </c>
      <c r="J658" s="699" t="s">
        <v>295</v>
      </c>
      <c r="K658" s="21"/>
      <c r="L658" s="21"/>
      <c r="M658" s="21"/>
      <c r="N658" s="21"/>
      <c r="O658" s="21"/>
      <c r="P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678" t="s">
        <v>45</v>
      </c>
      <c r="C659" s="553">
        <v>117</v>
      </c>
      <c r="D659" s="553">
        <v>212</v>
      </c>
      <c r="E659" s="553">
        <v>274</v>
      </c>
      <c r="F659" s="553">
        <v>549</v>
      </c>
      <c r="G659" s="553">
        <v>484</v>
      </c>
      <c r="H659" s="553">
        <v>320</v>
      </c>
      <c r="I659" s="553">
        <v>280</v>
      </c>
      <c r="J659" s="554">
        <v>2236</v>
      </c>
      <c r="K659" s="21"/>
      <c r="L659" s="21"/>
      <c r="M659" s="21"/>
      <c r="N659" s="21"/>
      <c r="O659" s="21"/>
      <c r="P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26" t="s">
        <v>46</v>
      </c>
      <c r="C660" s="727">
        <v>44</v>
      </c>
      <c r="D660" s="727">
        <v>34</v>
      </c>
      <c r="E660" s="727">
        <v>93</v>
      </c>
      <c r="F660" s="727">
        <v>111</v>
      </c>
      <c r="G660" s="727">
        <v>240</v>
      </c>
      <c r="H660" s="727">
        <v>273</v>
      </c>
      <c r="I660" s="727">
        <v>221</v>
      </c>
      <c r="J660" s="554">
        <v>1016</v>
      </c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26" t="s">
        <v>47</v>
      </c>
      <c r="C661" s="727">
        <v>2</v>
      </c>
      <c r="D661" s="727">
        <v>0</v>
      </c>
      <c r="E661" s="727">
        <v>0</v>
      </c>
      <c r="F661" s="727">
        <v>2</v>
      </c>
      <c r="G661" s="727">
        <v>0</v>
      </c>
      <c r="H661" s="727">
        <v>6</v>
      </c>
      <c r="I661" s="727">
        <v>1</v>
      </c>
      <c r="J661" s="554">
        <v>11</v>
      </c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26" t="s">
        <v>48</v>
      </c>
      <c r="C662" s="727">
        <v>0</v>
      </c>
      <c r="D662" s="727">
        <v>0</v>
      </c>
      <c r="E662" s="727">
        <v>2</v>
      </c>
      <c r="F662" s="727">
        <v>6</v>
      </c>
      <c r="G662" s="727">
        <v>6</v>
      </c>
      <c r="H662" s="727">
        <v>19</v>
      </c>
      <c r="I662" s="727">
        <v>4</v>
      </c>
      <c r="J662" s="554">
        <v>37</v>
      </c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26" t="s">
        <v>49</v>
      </c>
      <c r="C663" s="727">
        <v>5</v>
      </c>
      <c r="D663" s="727">
        <v>0</v>
      </c>
      <c r="E663" s="727">
        <v>0</v>
      </c>
      <c r="F663" s="727">
        <v>0</v>
      </c>
      <c r="G663" s="727">
        <v>1</v>
      </c>
      <c r="H663" s="727">
        <v>5</v>
      </c>
      <c r="I663" s="727">
        <v>1</v>
      </c>
      <c r="J663" s="554">
        <v>12</v>
      </c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26" t="s">
        <v>50</v>
      </c>
      <c r="C664" s="727">
        <v>34</v>
      </c>
      <c r="D664" s="727">
        <v>11</v>
      </c>
      <c r="E664" s="727">
        <v>15</v>
      </c>
      <c r="F664" s="727">
        <v>9</v>
      </c>
      <c r="G664" s="727">
        <v>45</v>
      </c>
      <c r="H664" s="727">
        <v>46</v>
      </c>
      <c r="I664" s="727">
        <v>17</v>
      </c>
      <c r="J664" s="554">
        <v>177</v>
      </c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26" t="s">
        <v>113</v>
      </c>
      <c r="C665" s="727">
        <v>199</v>
      </c>
      <c r="D665" s="727">
        <v>31</v>
      </c>
      <c r="E665" s="727">
        <v>6</v>
      </c>
      <c r="F665" s="727">
        <v>1</v>
      </c>
      <c r="G665" s="727">
        <v>50</v>
      </c>
      <c r="H665" s="727">
        <v>84</v>
      </c>
      <c r="I665" s="727">
        <v>76</v>
      </c>
      <c r="J665" s="554">
        <v>447</v>
      </c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26" t="s">
        <v>206</v>
      </c>
      <c r="C666" s="727">
        <v>9</v>
      </c>
      <c r="D666" s="727">
        <v>7</v>
      </c>
      <c r="E666" s="727">
        <v>6</v>
      </c>
      <c r="F666" s="727">
        <v>5</v>
      </c>
      <c r="G666" s="727">
        <v>118</v>
      </c>
      <c r="H666" s="727">
        <v>137</v>
      </c>
      <c r="I666" s="727">
        <v>143</v>
      </c>
      <c r="J666" s="554">
        <v>425</v>
      </c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26" t="s">
        <v>51</v>
      </c>
      <c r="C667" s="727">
        <v>50</v>
      </c>
      <c r="D667" s="727">
        <v>11</v>
      </c>
      <c r="E667" s="727">
        <v>27</v>
      </c>
      <c r="F667" s="727">
        <v>37</v>
      </c>
      <c r="G667" s="727">
        <v>21</v>
      </c>
      <c r="H667" s="727">
        <v>98</v>
      </c>
      <c r="I667" s="727">
        <v>78</v>
      </c>
      <c r="J667" s="554">
        <v>322</v>
      </c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26" t="s">
        <v>207</v>
      </c>
      <c r="C668" s="727">
        <v>4</v>
      </c>
      <c r="D668" s="727">
        <v>2</v>
      </c>
      <c r="E668" s="727">
        <v>31</v>
      </c>
      <c r="F668" s="727">
        <v>14</v>
      </c>
      <c r="G668" s="727">
        <v>29</v>
      </c>
      <c r="H668" s="727">
        <v>68</v>
      </c>
      <c r="I668" s="727">
        <v>42</v>
      </c>
      <c r="J668" s="554">
        <v>190</v>
      </c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26" t="s">
        <v>208</v>
      </c>
      <c r="C669" s="727">
        <v>44</v>
      </c>
      <c r="D669" s="727">
        <v>0</v>
      </c>
      <c r="E669" s="727">
        <v>3</v>
      </c>
      <c r="F669" s="727">
        <v>47</v>
      </c>
      <c r="G669" s="727">
        <v>27</v>
      </c>
      <c r="H669" s="727">
        <v>17</v>
      </c>
      <c r="I669" s="727">
        <v>94</v>
      </c>
      <c r="J669" s="554">
        <v>232</v>
      </c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26" t="s">
        <v>62</v>
      </c>
      <c r="C670" s="727">
        <v>5</v>
      </c>
      <c r="D670" s="727">
        <v>0</v>
      </c>
      <c r="E670" s="727">
        <v>0</v>
      </c>
      <c r="F670" s="727">
        <v>8</v>
      </c>
      <c r="G670" s="727">
        <v>1</v>
      </c>
      <c r="H670" s="727">
        <v>8</v>
      </c>
      <c r="I670" s="727">
        <v>1</v>
      </c>
      <c r="J670" s="554">
        <v>23</v>
      </c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26" t="s">
        <v>209</v>
      </c>
      <c r="C671" s="727">
        <v>1</v>
      </c>
      <c r="D671" s="727">
        <v>0</v>
      </c>
      <c r="E671" s="727">
        <v>0</v>
      </c>
      <c r="F671" s="727">
        <v>0</v>
      </c>
      <c r="G671" s="727">
        <v>0</v>
      </c>
      <c r="H671" s="727">
        <v>0</v>
      </c>
      <c r="I671" s="727">
        <v>0</v>
      </c>
      <c r="J671" s="554">
        <v>1</v>
      </c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26" t="s">
        <v>210</v>
      </c>
      <c r="C672" s="727">
        <v>17</v>
      </c>
      <c r="D672" s="727">
        <v>1</v>
      </c>
      <c r="E672" s="727">
        <v>17</v>
      </c>
      <c r="F672" s="727">
        <v>96</v>
      </c>
      <c r="G672" s="727">
        <v>15</v>
      </c>
      <c r="H672" s="727">
        <v>0</v>
      </c>
      <c r="I672" s="727">
        <v>48</v>
      </c>
      <c r="J672" s="554">
        <v>194</v>
      </c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26" t="s">
        <v>122</v>
      </c>
      <c r="C673" s="727">
        <v>9</v>
      </c>
      <c r="D673" s="727">
        <v>24</v>
      </c>
      <c r="E673" s="727">
        <v>33</v>
      </c>
      <c r="F673" s="727">
        <v>0</v>
      </c>
      <c r="G673" s="727">
        <v>67</v>
      </c>
      <c r="H673" s="727">
        <v>41</v>
      </c>
      <c r="I673" s="727">
        <v>19</v>
      </c>
      <c r="J673" s="554">
        <v>193</v>
      </c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26" t="s">
        <v>135</v>
      </c>
      <c r="C674" s="727">
        <v>0</v>
      </c>
      <c r="D674" s="727">
        <v>0</v>
      </c>
      <c r="E674" s="727">
        <v>0</v>
      </c>
      <c r="F674" s="727">
        <v>0</v>
      </c>
      <c r="G674" s="727">
        <v>0</v>
      </c>
      <c r="H674" s="727">
        <v>0</v>
      </c>
      <c r="I674" s="727">
        <v>0</v>
      </c>
      <c r="J674" s="554">
        <v>0</v>
      </c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26" t="s">
        <v>241</v>
      </c>
      <c r="C675" s="727">
        <v>0</v>
      </c>
      <c r="D675" s="727">
        <v>30</v>
      </c>
      <c r="E675" s="727">
        <v>20</v>
      </c>
      <c r="F675" s="727">
        <v>144</v>
      </c>
      <c r="G675" s="727">
        <v>74</v>
      </c>
      <c r="H675" s="727">
        <v>1</v>
      </c>
      <c r="I675" s="727">
        <v>21</v>
      </c>
      <c r="J675" s="554">
        <v>290</v>
      </c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26" t="s">
        <v>211</v>
      </c>
      <c r="C676" s="727">
        <v>0</v>
      </c>
      <c r="D676" s="727">
        <v>0</v>
      </c>
      <c r="E676" s="727">
        <v>0</v>
      </c>
      <c r="F676" s="727">
        <v>0</v>
      </c>
      <c r="G676" s="727">
        <v>6</v>
      </c>
      <c r="H676" s="727">
        <v>0</v>
      </c>
      <c r="I676" s="727">
        <v>0</v>
      </c>
      <c r="J676" s="554">
        <v>6</v>
      </c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26" t="s">
        <v>118</v>
      </c>
      <c r="C677" s="727">
        <v>22</v>
      </c>
      <c r="D677" s="727">
        <v>1</v>
      </c>
      <c r="E677" s="727">
        <v>7</v>
      </c>
      <c r="F677" s="727">
        <v>21</v>
      </c>
      <c r="G677" s="727">
        <v>40</v>
      </c>
      <c r="H677" s="727">
        <v>22</v>
      </c>
      <c r="I677" s="727">
        <v>8</v>
      </c>
      <c r="J677" s="554">
        <v>121</v>
      </c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26" t="s">
        <v>186</v>
      </c>
      <c r="C678" s="727">
        <v>1</v>
      </c>
      <c r="D678" s="727">
        <v>0</v>
      </c>
      <c r="E678" s="727">
        <v>0</v>
      </c>
      <c r="F678" s="727">
        <v>0</v>
      </c>
      <c r="G678" s="727">
        <v>0</v>
      </c>
      <c r="H678" s="727">
        <v>0</v>
      </c>
      <c r="I678" s="727">
        <v>0</v>
      </c>
      <c r="J678" s="554">
        <v>1</v>
      </c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26" t="s">
        <v>201</v>
      </c>
      <c r="C679" s="727">
        <v>0</v>
      </c>
      <c r="D679" s="727">
        <v>3</v>
      </c>
      <c r="E679" s="727">
        <v>0</v>
      </c>
      <c r="F679" s="727">
        <v>0</v>
      </c>
      <c r="G679" s="727">
        <v>0</v>
      </c>
      <c r="H679" s="727">
        <v>0</v>
      </c>
      <c r="I679" s="727">
        <v>0</v>
      </c>
      <c r="J679" s="554">
        <v>3</v>
      </c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26" t="s">
        <v>226</v>
      </c>
      <c r="C680" s="727">
        <v>1</v>
      </c>
      <c r="D680" s="727">
        <v>0</v>
      </c>
      <c r="E680" s="727">
        <v>0</v>
      </c>
      <c r="F680" s="727">
        <v>0</v>
      </c>
      <c r="G680" s="727">
        <v>0</v>
      </c>
      <c r="H680" s="727">
        <v>0</v>
      </c>
      <c r="I680" s="727">
        <v>0</v>
      </c>
      <c r="J680" s="554">
        <v>1</v>
      </c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26" t="s">
        <v>224</v>
      </c>
      <c r="C681" s="727">
        <v>5</v>
      </c>
      <c r="D681" s="727">
        <v>0</v>
      </c>
      <c r="E681" s="727">
        <v>16</v>
      </c>
      <c r="F681" s="727">
        <v>17</v>
      </c>
      <c r="G681" s="727">
        <v>12</v>
      </c>
      <c r="H681" s="727">
        <v>86</v>
      </c>
      <c r="I681" s="727">
        <v>3</v>
      </c>
      <c r="J681" s="554">
        <v>139</v>
      </c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ht="15.95" customHeight="1" x14ac:dyDescent="0.2">
      <c r="B682" s="726" t="s">
        <v>202</v>
      </c>
      <c r="C682" s="727">
        <v>17</v>
      </c>
      <c r="D682" s="727">
        <v>1</v>
      </c>
      <c r="E682" s="727">
        <v>3</v>
      </c>
      <c r="F682" s="727">
        <v>15</v>
      </c>
      <c r="G682" s="727">
        <v>7</v>
      </c>
      <c r="H682" s="727">
        <v>4</v>
      </c>
      <c r="I682" s="727">
        <v>32</v>
      </c>
      <c r="J682" s="554">
        <v>79</v>
      </c>
      <c r="K682" s="21"/>
      <c r="L682" s="21"/>
      <c r="M682" s="21"/>
      <c r="N682" s="21"/>
      <c r="O682" s="21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2:27" ht="15.95" customHeight="1" x14ac:dyDescent="0.2">
      <c r="B683" s="728" t="s">
        <v>402</v>
      </c>
      <c r="C683" s="727">
        <v>0</v>
      </c>
      <c r="D683" s="727">
        <v>0</v>
      </c>
      <c r="E683" s="727">
        <v>0</v>
      </c>
      <c r="F683" s="727">
        <v>10</v>
      </c>
      <c r="G683" s="727">
        <v>0</v>
      </c>
      <c r="H683" s="727">
        <v>11</v>
      </c>
      <c r="I683" s="727">
        <v>0</v>
      </c>
      <c r="J683" s="554">
        <v>21</v>
      </c>
      <c r="K683" s="21"/>
      <c r="L683" s="21"/>
      <c r="M683" s="21"/>
      <c r="N683" s="21"/>
      <c r="O683" s="21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2:27" ht="12.75" x14ac:dyDescent="0.2">
      <c r="B684" s="728" t="s">
        <v>149</v>
      </c>
      <c r="C684" s="729">
        <v>0</v>
      </c>
      <c r="D684" s="729">
        <v>0</v>
      </c>
      <c r="E684" s="729">
        <v>0</v>
      </c>
      <c r="F684" s="729">
        <v>0</v>
      </c>
      <c r="G684" s="729">
        <v>0</v>
      </c>
      <c r="H684" s="729">
        <v>0</v>
      </c>
      <c r="I684" s="729">
        <v>0</v>
      </c>
      <c r="J684" s="554">
        <v>0</v>
      </c>
      <c r="K684" s="21"/>
      <c r="L684" s="21"/>
      <c r="M684" s="21"/>
      <c r="N684" s="21"/>
      <c r="O684" s="21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2:27" ht="12.75" x14ac:dyDescent="0.2">
      <c r="B685" s="730" t="s">
        <v>296</v>
      </c>
      <c r="C685" s="731">
        <v>586</v>
      </c>
      <c r="D685" s="731">
        <v>368</v>
      </c>
      <c r="E685" s="731">
        <v>553</v>
      </c>
      <c r="F685" s="731">
        <v>1092</v>
      </c>
      <c r="G685" s="731">
        <v>1243</v>
      </c>
      <c r="H685" s="731">
        <v>1246</v>
      </c>
      <c r="I685" s="731">
        <v>1089</v>
      </c>
      <c r="J685" s="554">
        <v>6177</v>
      </c>
    </row>
    <row r="686" spans="2:27" ht="15.75" thickBot="1" x14ac:dyDescent="0.25"/>
    <row r="687" spans="2:27" ht="23.1" customHeight="1" x14ac:dyDescent="0.2">
      <c r="B687" s="799" t="s">
        <v>516</v>
      </c>
      <c r="C687" s="800"/>
      <c r="D687" s="800"/>
      <c r="E687" s="800"/>
      <c r="F687" s="800"/>
      <c r="G687" s="800"/>
      <c r="H687" s="800"/>
      <c r="I687" s="800"/>
      <c r="J687" s="801"/>
      <c r="K687" s="193"/>
      <c r="L687" s="193"/>
      <c r="M687" s="193"/>
      <c r="N687" s="193"/>
      <c r="O687" s="193"/>
      <c r="P687" s="193"/>
    </row>
    <row r="688" spans="2:27" ht="23.1" customHeight="1" thickBot="1" x14ac:dyDescent="0.25">
      <c r="B688" s="804"/>
      <c r="C688" s="805"/>
      <c r="D688" s="805"/>
      <c r="E688" s="805"/>
      <c r="F688" s="805"/>
      <c r="G688" s="805"/>
      <c r="H688" s="805"/>
      <c r="I688" s="805"/>
      <c r="J688" s="806"/>
      <c r="K688" s="193"/>
      <c r="L688" s="193"/>
      <c r="M688" s="193"/>
      <c r="N688" s="193"/>
      <c r="O688" s="193"/>
      <c r="P688" s="193"/>
    </row>
    <row r="689" spans="2:27" ht="25.5" customHeight="1" thickBot="1" x14ac:dyDescent="0.25">
      <c r="B689" s="697" t="s">
        <v>43</v>
      </c>
      <c r="C689" s="698" t="s">
        <v>294</v>
      </c>
      <c r="D689" s="698" t="s">
        <v>371</v>
      </c>
      <c r="E689" s="714" t="s">
        <v>373</v>
      </c>
      <c r="F689" s="698" t="s">
        <v>403</v>
      </c>
      <c r="G689" s="698" t="s">
        <v>418</v>
      </c>
      <c r="H689" s="698" t="s">
        <v>452</v>
      </c>
      <c r="I689" s="698" t="s">
        <v>514</v>
      </c>
      <c r="J689" s="699" t="s">
        <v>295</v>
      </c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678" t="s">
        <v>45</v>
      </c>
      <c r="C690" s="555">
        <v>15</v>
      </c>
      <c r="D690" s="555">
        <v>19</v>
      </c>
      <c r="E690" s="555">
        <v>48</v>
      </c>
      <c r="F690" s="555">
        <v>2</v>
      </c>
      <c r="G690" s="555">
        <v>2</v>
      </c>
      <c r="H690" s="555">
        <v>2</v>
      </c>
      <c r="I690" s="555">
        <v>3</v>
      </c>
      <c r="J690" s="554">
        <v>91</v>
      </c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26" t="s">
        <v>46</v>
      </c>
      <c r="C691" s="555">
        <v>98</v>
      </c>
      <c r="D691" s="555">
        <v>43</v>
      </c>
      <c r="E691" s="555">
        <v>110</v>
      </c>
      <c r="F691" s="555">
        <v>52</v>
      </c>
      <c r="G691" s="555">
        <v>68</v>
      </c>
      <c r="H691" s="555">
        <v>40</v>
      </c>
      <c r="I691" s="555">
        <v>82</v>
      </c>
      <c r="J691" s="554">
        <v>493</v>
      </c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26" t="s">
        <v>47</v>
      </c>
      <c r="C692" s="555">
        <v>5</v>
      </c>
      <c r="D692" s="555">
        <v>2</v>
      </c>
      <c r="E692" s="555">
        <v>15</v>
      </c>
      <c r="F692" s="555">
        <v>7</v>
      </c>
      <c r="G692" s="555">
        <v>7</v>
      </c>
      <c r="H692" s="555">
        <v>14</v>
      </c>
      <c r="I692" s="555">
        <v>4</v>
      </c>
      <c r="J692" s="554">
        <v>54</v>
      </c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26" t="s">
        <v>48</v>
      </c>
      <c r="C693" s="555">
        <v>48</v>
      </c>
      <c r="D693" s="555">
        <v>1</v>
      </c>
      <c r="E693" s="555">
        <v>0</v>
      </c>
      <c r="F693" s="555">
        <v>0</v>
      </c>
      <c r="G693" s="555">
        <v>9</v>
      </c>
      <c r="H693" s="555">
        <v>3</v>
      </c>
      <c r="I693" s="555">
        <v>1</v>
      </c>
      <c r="J693" s="554">
        <v>62</v>
      </c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26" t="s">
        <v>49</v>
      </c>
      <c r="C694" s="555">
        <v>0</v>
      </c>
      <c r="D694" s="555">
        <v>0</v>
      </c>
      <c r="E694" s="555">
        <v>0</v>
      </c>
      <c r="F694" s="555">
        <v>0</v>
      </c>
      <c r="G694" s="555">
        <v>0</v>
      </c>
      <c r="H694" s="555">
        <v>0</v>
      </c>
      <c r="I694" s="555">
        <v>0</v>
      </c>
      <c r="J694" s="554">
        <v>0</v>
      </c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26" t="s">
        <v>50</v>
      </c>
      <c r="C695" s="555">
        <v>6</v>
      </c>
      <c r="D695" s="555">
        <v>2</v>
      </c>
      <c r="E695" s="555">
        <v>8</v>
      </c>
      <c r="F695" s="555">
        <v>1</v>
      </c>
      <c r="G695" s="555">
        <v>6</v>
      </c>
      <c r="H695" s="555">
        <v>10</v>
      </c>
      <c r="I695" s="555">
        <v>3</v>
      </c>
      <c r="J695" s="554">
        <v>36</v>
      </c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26" t="s">
        <v>113</v>
      </c>
      <c r="C696" s="555">
        <v>2</v>
      </c>
      <c r="D696" s="555">
        <v>7</v>
      </c>
      <c r="E696" s="555">
        <v>14</v>
      </c>
      <c r="F696" s="555">
        <v>0</v>
      </c>
      <c r="G696" s="555">
        <v>12</v>
      </c>
      <c r="H696" s="555">
        <v>35</v>
      </c>
      <c r="I696" s="555">
        <v>49</v>
      </c>
      <c r="J696" s="554">
        <v>119</v>
      </c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26" t="s">
        <v>206</v>
      </c>
      <c r="C697" s="555">
        <v>3</v>
      </c>
      <c r="D697" s="555">
        <v>0</v>
      </c>
      <c r="E697" s="555">
        <v>13</v>
      </c>
      <c r="F697" s="555">
        <v>7</v>
      </c>
      <c r="G697" s="555">
        <v>8</v>
      </c>
      <c r="H697" s="555">
        <v>38</v>
      </c>
      <c r="I697" s="555">
        <v>19</v>
      </c>
      <c r="J697" s="554">
        <v>88</v>
      </c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26" t="s">
        <v>51</v>
      </c>
      <c r="C698" s="555">
        <v>1</v>
      </c>
      <c r="D698" s="555">
        <v>5</v>
      </c>
      <c r="E698" s="555">
        <v>5</v>
      </c>
      <c r="F698" s="555">
        <v>6</v>
      </c>
      <c r="G698" s="555">
        <v>2</v>
      </c>
      <c r="H698" s="555">
        <v>9</v>
      </c>
      <c r="I698" s="555">
        <v>5</v>
      </c>
      <c r="J698" s="554">
        <v>33</v>
      </c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26" t="s">
        <v>207</v>
      </c>
      <c r="C699" s="555">
        <v>4</v>
      </c>
      <c r="D699" s="555">
        <v>2</v>
      </c>
      <c r="E699" s="555">
        <v>0</v>
      </c>
      <c r="F699" s="555">
        <v>1</v>
      </c>
      <c r="G699" s="555">
        <v>1</v>
      </c>
      <c r="H699" s="555">
        <v>10</v>
      </c>
      <c r="I699" s="555">
        <v>5</v>
      </c>
      <c r="J699" s="554">
        <v>23</v>
      </c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26" t="s">
        <v>208</v>
      </c>
      <c r="C700" s="555">
        <v>0</v>
      </c>
      <c r="D700" s="555">
        <v>0</v>
      </c>
      <c r="E700" s="555">
        <v>0</v>
      </c>
      <c r="F700" s="555">
        <v>0</v>
      </c>
      <c r="G700" s="555">
        <v>0</v>
      </c>
      <c r="H700" s="555">
        <v>0</v>
      </c>
      <c r="I700" s="555">
        <v>0</v>
      </c>
      <c r="J700" s="554">
        <v>0</v>
      </c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26" t="s">
        <v>62</v>
      </c>
      <c r="C701" s="555">
        <v>0</v>
      </c>
      <c r="D701" s="555">
        <v>0</v>
      </c>
      <c r="E701" s="555">
        <v>0</v>
      </c>
      <c r="F701" s="555">
        <v>0</v>
      </c>
      <c r="G701" s="555">
        <v>0</v>
      </c>
      <c r="H701" s="555">
        <v>0</v>
      </c>
      <c r="I701" s="555">
        <v>0</v>
      </c>
      <c r="J701" s="554">
        <v>0</v>
      </c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26" t="s">
        <v>209</v>
      </c>
      <c r="C702" s="555">
        <v>0</v>
      </c>
      <c r="D702" s="555">
        <v>0</v>
      </c>
      <c r="E702" s="555">
        <v>0</v>
      </c>
      <c r="F702" s="555">
        <v>0</v>
      </c>
      <c r="G702" s="555">
        <v>0</v>
      </c>
      <c r="H702" s="555">
        <v>0</v>
      </c>
      <c r="I702" s="555">
        <v>0</v>
      </c>
      <c r="J702" s="554">
        <v>0</v>
      </c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26" t="s">
        <v>210</v>
      </c>
      <c r="C703" s="555">
        <v>0</v>
      </c>
      <c r="D703" s="555">
        <v>1</v>
      </c>
      <c r="E703" s="555">
        <v>0</v>
      </c>
      <c r="F703" s="555">
        <v>0</v>
      </c>
      <c r="G703" s="555">
        <v>7</v>
      </c>
      <c r="H703" s="555">
        <v>0</v>
      </c>
      <c r="I703" s="555">
        <v>0</v>
      </c>
      <c r="J703" s="554">
        <v>8</v>
      </c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26" t="s">
        <v>122</v>
      </c>
      <c r="C704" s="555">
        <v>0</v>
      </c>
      <c r="D704" s="555">
        <v>27</v>
      </c>
      <c r="E704" s="555">
        <v>0</v>
      </c>
      <c r="F704" s="555">
        <v>0</v>
      </c>
      <c r="G704" s="555">
        <v>0</v>
      </c>
      <c r="H704" s="555">
        <v>0</v>
      </c>
      <c r="I704" s="555">
        <v>0</v>
      </c>
      <c r="J704" s="554">
        <v>27</v>
      </c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26" t="s">
        <v>135</v>
      </c>
      <c r="C705" s="555">
        <v>0</v>
      </c>
      <c r="D705" s="555">
        <v>0</v>
      </c>
      <c r="E705" s="555">
        <v>0</v>
      </c>
      <c r="F705" s="555">
        <v>0</v>
      </c>
      <c r="G705" s="555">
        <v>0</v>
      </c>
      <c r="H705" s="555">
        <v>0</v>
      </c>
      <c r="I705" s="555">
        <v>0</v>
      </c>
      <c r="J705" s="554">
        <v>0</v>
      </c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26" t="s">
        <v>241</v>
      </c>
      <c r="C706" s="555">
        <v>0</v>
      </c>
      <c r="D706" s="555">
        <v>1</v>
      </c>
      <c r="E706" s="555">
        <v>1</v>
      </c>
      <c r="F706" s="555">
        <v>15</v>
      </c>
      <c r="G706" s="555">
        <v>4</v>
      </c>
      <c r="H706" s="555">
        <v>0</v>
      </c>
      <c r="I706" s="555">
        <v>0</v>
      </c>
      <c r="J706" s="554">
        <v>21</v>
      </c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26" t="s">
        <v>211</v>
      </c>
      <c r="C707" s="555">
        <v>0</v>
      </c>
      <c r="D707" s="555">
        <v>0</v>
      </c>
      <c r="E707" s="555">
        <v>0</v>
      </c>
      <c r="F707" s="555">
        <v>0</v>
      </c>
      <c r="G707" s="555">
        <v>0</v>
      </c>
      <c r="H707" s="555">
        <v>0</v>
      </c>
      <c r="I707" s="555">
        <v>0</v>
      </c>
      <c r="J707" s="554">
        <v>0</v>
      </c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26" t="s">
        <v>118</v>
      </c>
      <c r="C708" s="555">
        <v>0</v>
      </c>
      <c r="D708" s="555">
        <v>0</v>
      </c>
      <c r="E708" s="555">
        <v>2</v>
      </c>
      <c r="F708" s="555">
        <v>2</v>
      </c>
      <c r="G708" s="555">
        <v>22</v>
      </c>
      <c r="H708" s="555">
        <v>11</v>
      </c>
      <c r="I708" s="555">
        <v>1</v>
      </c>
      <c r="J708" s="554">
        <v>38</v>
      </c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26" t="s">
        <v>186</v>
      </c>
      <c r="C709" s="555">
        <v>0</v>
      </c>
      <c r="D709" s="555">
        <v>0</v>
      </c>
      <c r="E709" s="555">
        <v>0</v>
      </c>
      <c r="F709" s="555">
        <v>0</v>
      </c>
      <c r="G709" s="555">
        <v>0</v>
      </c>
      <c r="H709" s="555">
        <v>0</v>
      </c>
      <c r="I709" s="555">
        <v>0</v>
      </c>
      <c r="J709" s="554">
        <v>0</v>
      </c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26" t="s">
        <v>201</v>
      </c>
      <c r="C710" s="555">
        <v>0</v>
      </c>
      <c r="D710" s="555">
        <v>0</v>
      </c>
      <c r="E710" s="555">
        <v>0</v>
      </c>
      <c r="F710" s="555">
        <v>0</v>
      </c>
      <c r="G710" s="555">
        <v>0</v>
      </c>
      <c r="H710" s="555">
        <v>0</v>
      </c>
      <c r="I710" s="555">
        <v>0</v>
      </c>
      <c r="J710" s="554">
        <v>0</v>
      </c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26" t="s">
        <v>226</v>
      </c>
      <c r="C711" s="555">
        <v>0</v>
      </c>
      <c r="D711" s="555">
        <v>0</v>
      </c>
      <c r="E711" s="555">
        <v>0</v>
      </c>
      <c r="F711" s="555">
        <v>0</v>
      </c>
      <c r="G711" s="555">
        <v>0</v>
      </c>
      <c r="H711" s="555">
        <v>0</v>
      </c>
      <c r="I711" s="555">
        <v>0</v>
      </c>
      <c r="J711" s="554">
        <v>0</v>
      </c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26" t="s">
        <v>224</v>
      </c>
      <c r="C712" s="555">
        <v>0</v>
      </c>
      <c r="D712" s="555">
        <v>1</v>
      </c>
      <c r="E712" s="555">
        <v>0</v>
      </c>
      <c r="F712" s="555">
        <v>0</v>
      </c>
      <c r="G712" s="555">
        <v>0</v>
      </c>
      <c r="H712" s="555">
        <v>2</v>
      </c>
      <c r="I712" s="555">
        <v>2</v>
      </c>
      <c r="J712" s="554">
        <v>5</v>
      </c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">
      <c r="B713" s="726" t="s">
        <v>202</v>
      </c>
      <c r="C713" s="555">
        <v>0</v>
      </c>
      <c r="D713" s="555">
        <v>0</v>
      </c>
      <c r="E713" s="555">
        <v>0</v>
      </c>
      <c r="F713" s="555">
        <v>0</v>
      </c>
      <c r="G713" s="555">
        <v>0</v>
      </c>
      <c r="H713" s="555">
        <v>0</v>
      </c>
      <c r="I713" s="555">
        <v>0</v>
      </c>
      <c r="J713" s="554">
        <v>0</v>
      </c>
      <c r="K713" s="193"/>
      <c r="L713" s="193"/>
      <c r="M713" s="193"/>
      <c r="N713" s="193"/>
      <c r="O713" s="193"/>
      <c r="P713" s="193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2:27" ht="15.95" customHeight="1" x14ac:dyDescent="0.2">
      <c r="B714" s="726" t="s">
        <v>149</v>
      </c>
      <c r="C714" s="555">
        <v>0</v>
      </c>
      <c r="D714" s="555">
        <v>0</v>
      </c>
      <c r="E714" s="555">
        <v>0</v>
      </c>
      <c r="F714" s="555">
        <v>0</v>
      </c>
      <c r="G714" s="555">
        <v>0</v>
      </c>
      <c r="H714" s="555">
        <v>0</v>
      </c>
      <c r="I714" s="555">
        <v>0</v>
      </c>
      <c r="J714" s="554">
        <v>0</v>
      </c>
      <c r="K714" s="193"/>
      <c r="L714" s="193"/>
      <c r="M714" s="193"/>
      <c r="N714" s="193"/>
      <c r="O714" s="193"/>
      <c r="P714" s="193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2:27" ht="15.95" customHeight="1" x14ac:dyDescent="0.2">
      <c r="B715" s="730" t="s">
        <v>296</v>
      </c>
      <c r="C715" s="555">
        <v>182</v>
      </c>
      <c r="D715" s="555">
        <v>111</v>
      </c>
      <c r="E715" s="555">
        <v>216</v>
      </c>
      <c r="F715" s="555">
        <v>93</v>
      </c>
      <c r="G715" s="555">
        <v>148</v>
      </c>
      <c r="H715" s="555">
        <v>174</v>
      </c>
      <c r="I715" s="555">
        <v>174</v>
      </c>
      <c r="J715" s="554">
        <v>1098</v>
      </c>
      <c r="K715" s="193"/>
      <c r="L715" s="193"/>
      <c r="M715" s="193"/>
      <c r="N715" s="193"/>
      <c r="O715" s="193"/>
      <c r="P715" s="193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2:27" x14ac:dyDescent="0.2">
      <c r="E716" s="193"/>
      <c r="F716" s="193"/>
      <c r="G716" s="193"/>
      <c r="H716" s="193"/>
      <c r="I716" s="193"/>
      <c r="J716" s="193"/>
      <c r="K716" s="193"/>
      <c r="L716" s="193"/>
      <c r="M716" s="193"/>
      <c r="N716" s="193"/>
      <c r="O716" s="193"/>
    </row>
    <row r="720" spans="2:27" ht="18.600000000000001" customHeight="1" x14ac:dyDescent="0.2">
      <c r="B720" s="759" t="s">
        <v>307</v>
      </c>
      <c r="C720" s="759"/>
      <c r="D720" s="759"/>
      <c r="E720" s="759"/>
      <c r="F720" s="759"/>
      <c r="G720" s="759"/>
    </row>
    <row r="721" spans="2:28" x14ac:dyDescent="0.2">
      <c r="D721" s="378"/>
      <c r="F721" s="10"/>
      <c r="G721" s="30"/>
      <c r="H721" s="17"/>
      <c r="L721" s="366"/>
      <c r="M721" s="17"/>
      <c r="P721" s="21"/>
      <c r="V721" s="209"/>
      <c r="W721" s="193"/>
      <c r="AA721" s="17"/>
    </row>
    <row r="722" spans="2:28" x14ac:dyDescent="0.2">
      <c r="D722" s="378"/>
      <c r="F722" s="10"/>
      <c r="G722" s="30"/>
      <c r="H722" s="17"/>
      <c r="L722" s="366"/>
      <c r="M722" s="17"/>
      <c r="P722" s="21"/>
      <c r="V722" s="209"/>
      <c r="W722" s="193"/>
      <c r="AA722" s="17"/>
    </row>
    <row r="723" spans="2:28" x14ac:dyDescent="0.25">
      <c r="B723" s="541" t="s">
        <v>28</v>
      </c>
      <c r="C723" s="482" t="s">
        <v>298</v>
      </c>
      <c r="D723" s="539" t="s">
        <v>299</v>
      </c>
      <c r="E723" s="643"/>
      <c r="F723" s="10"/>
      <c r="G723" s="30"/>
      <c r="H723" s="17"/>
      <c r="L723" s="366"/>
      <c r="M723" s="17"/>
      <c r="P723" s="21"/>
      <c r="V723" s="209"/>
      <c r="W723" s="193"/>
      <c r="X723" s="475"/>
      <c r="Z723" s="458" t="s">
        <v>28</v>
      </c>
      <c r="AA723" s="458" t="s">
        <v>5</v>
      </c>
      <c r="AB723" s="458" t="s">
        <v>248</v>
      </c>
    </row>
    <row r="724" spans="2:28" x14ac:dyDescent="0.25">
      <c r="B724" s="534" t="s">
        <v>60</v>
      </c>
      <c r="C724" s="481">
        <v>643</v>
      </c>
      <c r="D724" s="481">
        <v>58</v>
      </c>
      <c r="E724" s="488"/>
      <c r="F724" s="206"/>
      <c r="G724" s="30"/>
      <c r="H724" s="17"/>
      <c r="L724" s="366"/>
      <c r="M724" s="17"/>
      <c r="P724" s="21"/>
      <c r="V724" s="209"/>
      <c r="W724" s="475">
        <f>C724/C738</f>
        <v>0.13365204739139472</v>
      </c>
      <c r="X724" s="475">
        <f>D724/C738</f>
        <v>1.2055705674495947E-2</v>
      </c>
      <c r="Y724" s="210"/>
      <c r="Z724" s="459" t="s">
        <v>290</v>
      </c>
      <c r="AA724" s="30">
        <v>614</v>
      </c>
      <c r="AB724" s="30">
        <v>68</v>
      </c>
    </row>
    <row r="725" spans="2:28" x14ac:dyDescent="0.25">
      <c r="B725" s="534" t="s">
        <v>33</v>
      </c>
      <c r="C725" s="481">
        <v>772</v>
      </c>
      <c r="D725" s="481">
        <v>73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C725/C738</f>
        <v>0.16046559966742882</v>
      </c>
      <c r="X725" s="475">
        <f>D725/C738</f>
        <v>1.5173560590313865E-2</v>
      </c>
      <c r="Z725" s="459" t="s">
        <v>291</v>
      </c>
      <c r="AA725" s="30">
        <v>1296</v>
      </c>
      <c r="AB725" s="30">
        <v>125</v>
      </c>
    </row>
    <row r="726" spans="2:28" x14ac:dyDescent="0.25">
      <c r="B726" s="534" t="s">
        <v>34</v>
      </c>
      <c r="C726" s="481">
        <v>746</v>
      </c>
      <c r="D726" s="481">
        <v>74</v>
      </c>
      <c r="E726" s="488"/>
      <c r="F726" s="206"/>
      <c r="G726" s="30"/>
      <c r="H726" s="17"/>
      <c r="L726" s="366"/>
      <c r="M726" s="17"/>
      <c r="P726" s="21"/>
      <c r="V726" s="209"/>
      <c r="W726" s="474">
        <f>C726/C738</f>
        <v>0.15506131781334442</v>
      </c>
      <c r="X726" s="475">
        <f>D726/C738</f>
        <v>1.5381417584701726E-2</v>
      </c>
      <c r="Z726" s="459" t="s">
        <v>292</v>
      </c>
      <c r="AA726" s="30">
        <v>949</v>
      </c>
      <c r="AB726" s="30">
        <v>92</v>
      </c>
    </row>
    <row r="727" spans="2:28" x14ac:dyDescent="0.25">
      <c r="B727" s="534" t="s">
        <v>35</v>
      </c>
      <c r="C727" s="481">
        <v>639</v>
      </c>
      <c r="D727" s="481">
        <v>70</v>
      </c>
      <c r="E727" s="488"/>
      <c r="F727" s="206"/>
      <c r="G727" s="30"/>
      <c r="H727" s="17"/>
      <c r="L727" s="366"/>
      <c r="M727" s="17"/>
      <c r="P727" s="21"/>
      <c r="V727" s="209"/>
      <c r="W727" s="474">
        <f>C727/C738</f>
        <v>0.13282061941384327</v>
      </c>
      <c r="X727" s="475">
        <f>D727/C738</f>
        <v>1.4549989607150281E-2</v>
      </c>
      <c r="Z727" s="459" t="s">
        <v>293</v>
      </c>
      <c r="AA727" s="30">
        <v>712</v>
      </c>
      <c r="AB727" s="30">
        <v>58</v>
      </c>
    </row>
    <row r="728" spans="2:28" x14ac:dyDescent="0.25">
      <c r="B728" s="534" t="s">
        <v>36</v>
      </c>
      <c r="C728" s="481">
        <v>512</v>
      </c>
      <c r="D728" s="481">
        <v>59</v>
      </c>
      <c r="E728" s="488"/>
      <c r="F728" s="206"/>
      <c r="G728" s="30"/>
      <c r="H728" s="17"/>
      <c r="L728" s="366"/>
      <c r="M728" s="17"/>
      <c r="P728" s="21"/>
      <c r="V728" s="209"/>
      <c r="W728" s="474">
        <f>C728/C738</f>
        <v>0.1064227811265849</v>
      </c>
      <c r="X728" s="475">
        <f>D728/C738</f>
        <v>1.2263562668883808E-2</v>
      </c>
      <c r="Z728" s="473" t="s">
        <v>302</v>
      </c>
      <c r="AA728" s="30">
        <v>955</v>
      </c>
      <c r="AB728" s="30">
        <v>88</v>
      </c>
    </row>
    <row r="729" spans="2:28" x14ac:dyDescent="0.25">
      <c r="B729" s="534" t="s">
        <v>32</v>
      </c>
      <c r="C729" s="481">
        <v>533</v>
      </c>
      <c r="D729" s="481">
        <v>39</v>
      </c>
      <c r="E729" s="513"/>
      <c r="F729" s="10"/>
      <c r="G729" s="30"/>
      <c r="H729" s="17"/>
      <c r="L729" s="366"/>
      <c r="M729" s="17"/>
      <c r="P729" s="21"/>
      <c r="V729" s="209"/>
      <c r="W729" s="155">
        <f>C729/C738</f>
        <v>0.11078777800872999</v>
      </c>
      <c r="X729" s="475">
        <f>D729/C738</f>
        <v>8.1064227811265856E-3</v>
      </c>
      <c r="Z729" s="473" t="s">
        <v>306</v>
      </c>
      <c r="AA729" s="460">
        <v>1224</v>
      </c>
      <c r="AB729" s="461">
        <v>125</v>
      </c>
    </row>
    <row r="730" spans="2:28" x14ac:dyDescent="0.25">
      <c r="B730" s="534" t="s">
        <v>37</v>
      </c>
      <c r="C730" s="481">
        <v>557</v>
      </c>
      <c r="D730" s="481">
        <v>36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+C730/C738</f>
        <v>0.11577634587403866</v>
      </c>
      <c r="X730" s="475">
        <f>+D730/C738</f>
        <v>7.4828517979630017E-3</v>
      </c>
      <c r="Z730" s="459" t="s">
        <v>252</v>
      </c>
      <c r="AA730" s="460"/>
      <c r="AB730" s="461"/>
    </row>
    <row r="731" spans="2:28" hidden="1" x14ac:dyDescent="0.25">
      <c r="B731" s="534" t="s">
        <v>38</v>
      </c>
      <c r="E731" s="513"/>
      <c r="F731" s="10"/>
      <c r="G731" s="30"/>
      <c r="H731" s="17"/>
      <c r="L731" s="366"/>
      <c r="M731" s="17"/>
      <c r="P731" s="21"/>
      <c r="V731" s="209"/>
      <c r="W731" s="155">
        <f>+C731/C738</f>
        <v>0</v>
      </c>
      <c r="X731" s="475">
        <f>+D731/C738</f>
        <v>0</v>
      </c>
      <c r="Z731" s="459" t="s">
        <v>253</v>
      </c>
      <c r="AA731" s="460"/>
      <c r="AB731" s="461"/>
    </row>
    <row r="732" spans="2:28" hidden="1" x14ac:dyDescent="0.25">
      <c r="B732" s="534" t="s">
        <v>39</v>
      </c>
      <c r="E732" s="513"/>
      <c r="F732" s="10"/>
      <c r="G732" s="30"/>
      <c r="H732" s="17"/>
      <c r="L732" s="366"/>
      <c r="M732" s="17"/>
      <c r="P732" s="21"/>
      <c r="V732" s="209"/>
      <c r="W732" s="155">
        <f>+C732/C738</f>
        <v>0</v>
      </c>
      <c r="X732" s="475">
        <f>+D732/C738</f>
        <v>0</v>
      </c>
      <c r="Z732" s="459" t="s">
        <v>254</v>
      </c>
      <c r="AA732" s="460"/>
      <c r="AB732" s="461"/>
    </row>
    <row r="733" spans="2:28" hidden="1" x14ac:dyDescent="0.25">
      <c r="B733" s="534" t="s">
        <v>40</v>
      </c>
      <c r="E733" s="513"/>
      <c r="F733" s="10"/>
      <c r="G733" s="30"/>
      <c r="H733" s="17"/>
      <c r="L733" s="366"/>
      <c r="M733" s="17"/>
      <c r="P733" s="21"/>
      <c r="V733" s="209"/>
      <c r="W733" s="155">
        <f>+C733/C738</f>
        <v>0</v>
      </c>
      <c r="X733" s="475">
        <f>+D733/C738</f>
        <v>0</v>
      </c>
      <c r="Z733" s="459" t="s">
        <v>255</v>
      </c>
      <c r="AA733" s="460"/>
      <c r="AB733" s="461"/>
    </row>
    <row r="734" spans="2:28" hidden="1" x14ac:dyDescent="0.25">
      <c r="B734" s="534" t="s">
        <v>41</v>
      </c>
      <c r="E734" s="513"/>
      <c r="F734" s="10"/>
      <c r="G734" s="30"/>
      <c r="H734" s="17"/>
      <c r="L734" s="366"/>
      <c r="M734" s="17"/>
      <c r="P734" s="21"/>
      <c r="V734" s="209"/>
      <c r="W734" s="193"/>
      <c r="X734" s="475"/>
      <c r="Z734" s="459" t="s">
        <v>256</v>
      </c>
      <c r="AA734" s="460"/>
      <c r="AB734" s="461"/>
    </row>
    <row r="735" spans="2:28" hidden="1" x14ac:dyDescent="0.25">
      <c r="B735" s="534" t="s">
        <v>61</v>
      </c>
      <c r="E735" s="513"/>
      <c r="F735" s="10"/>
      <c r="G735" s="30"/>
      <c r="H735" s="17"/>
      <c r="L735" s="366"/>
      <c r="M735" s="17"/>
      <c r="P735" s="21"/>
      <c r="V735" s="209"/>
      <c r="W735" s="193"/>
      <c r="X735" s="475"/>
      <c r="Z735" s="459" t="s">
        <v>257</v>
      </c>
      <c r="AA735" s="460"/>
      <c r="AB735" s="461"/>
    </row>
    <row r="736" spans="2:28" x14ac:dyDescent="0.2">
      <c r="B736" s="517"/>
      <c r="E736" s="517"/>
      <c r="F736" s="10"/>
      <c r="G736" s="30"/>
      <c r="H736" s="17"/>
      <c r="L736" s="366"/>
      <c r="M736" s="17"/>
      <c r="P736" s="21"/>
      <c r="V736" s="209"/>
      <c r="W736" s="193"/>
      <c r="X736" s="475"/>
      <c r="Z736" s="385"/>
      <c r="AA736" s="386"/>
      <c r="AB736" s="387"/>
    </row>
    <row r="737" spans="2:29" x14ac:dyDescent="0.2">
      <c r="B737" s="545" t="s">
        <v>6</v>
      </c>
      <c r="C737" s="482">
        <f>SUM(C724:C735)</f>
        <v>4402</v>
      </c>
      <c r="D737" s="675">
        <f>SUM(D724:D735)</f>
        <v>409</v>
      </c>
      <c r="E737" s="618"/>
      <c r="F737" s="10"/>
      <c r="G737" s="30"/>
      <c r="H737" s="17"/>
      <c r="L737" s="366"/>
      <c r="M737" s="17"/>
      <c r="P737" s="21"/>
      <c r="V737" s="209"/>
      <c r="W737" s="475"/>
      <c r="X737" s="475"/>
      <c r="Z737" s="385" t="s">
        <v>258</v>
      </c>
      <c r="AA737" s="390"/>
      <c r="AB737" s="391"/>
    </row>
    <row r="738" spans="2:29" x14ac:dyDescent="0.2">
      <c r="B738" s="676" t="s">
        <v>303</v>
      </c>
      <c r="C738" s="677">
        <f>C737+D737</f>
        <v>4811</v>
      </c>
      <c r="D738" s="677"/>
      <c r="X738" s="476">
        <f>+C737/C738</f>
        <v>0.91498648929536475</v>
      </c>
      <c r="Y738" s="477">
        <f>+D737/C738</f>
        <v>8.5013510704635212E-2</v>
      </c>
      <c r="AA738" s="215"/>
      <c r="AB738" s="215">
        <f>SUM(AA724:AA737)</f>
        <v>5750</v>
      </c>
      <c r="AC738" s="215">
        <f>SUM(AB724:AB737)</f>
        <v>556</v>
      </c>
    </row>
    <row r="739" spans="2:29" x14ac:dyDescent="0.2">
      <c r="C739" s="488"/>
      <c r="D739" s="488"/>
      <c r="E739" s="497"/>
    </row>
  </sheetData>
  <mergeCells count="110">
    <mergeCell ref="J555:J556"/>
    <mergeCell ref="D555:D556"/>
    <mergeCell ref="B654:G654"/>
    <mergeCell ref="B720:G720"/>
    <mergeCell ref="E555:E556"/>
    <mergeCell ref="B555:B556"/>
    <mergeCell ref="C555:C556"/>
    <mergeCell ref="B620:B621"/>
    <mergeCell ref="B585:F585"/>
    <mergeCell ref="B634:F634"/>
    <mergeCell ref="B617:E618"/>
    <mergeCell ref="B655:J657"/>
    <mergeCell ref="B687:J688"/>
    <mergeCell ref="C77:E77"/>
    <mergeCell ref="B166:E166"/>
    <mergeCell ref="B167:E167"/>
    <mergeCell ref="B148:E150"/>
    <mergeCell ref="X340:AA340"/>
    <mergeCell ref="I555:I556"/>
    <mergeCell ref="H555:H556"/>
    <mergeCell ref="G555:G556"/>
    <mergeCell ref="C620:D620"/>
    <mergeCell ref="E620:F620"/>
    <mergeCell ref="Q434:Q435"/>
    <mergeCell ref="X434:Y434"/>
    <mergeCell ref="D522:D523"/>
    <mergeCell ref="E522:E523"/>
    <mergeCell ref="H522:H523"/>
    <mergeCell ref="I522:I523"/>
    <mergeCell ref="J522:J523"/>
    <mergeCell ref="G522:G523"/>
    <mergeCell ref="B433:E433"/>
    <mergeCell ref="K436:L436"/>
    <mergeCell ref="B522:B523"/>
    <mergeCell ref="C522:C523"/>
    <mergeCell ref="C435:H435"/>
    <mergeCell ref="B363:G363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169:E169"/>
    <mergeCell ref="M436:N436"/>
    <mergeCell ref="B384:C384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8:C408"/>
    <mergeCell ref="B400:E402"/>
    <mergeCell ref="B426:E428"/>
    <mergeCell ref="AC340:AF340"/>
    <mergeCell ref="E340:F340"/>
    <mergeCell ref="C340:D340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521:E521"/>
    <mergeCell ref="B520:E520"/>
    <mergeCell ref="G521:J521"/>
    <mergeCell ref="G520:J520"/>
    <mergeCell ref="G553:J553"/>
    <mergeCell ref="G554:J554"/>
    <mergeCell ref="B554:E554"/>
    <mergeCell ref="B553:E553"/>
    <mergeCell ref="C436:E436"/>
    <mergeCell ref="F436:H436"/>
    <mergeCell ref="A518:E518"/>
  </mergeCells>
  <phoneticPr fontId="261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6" max="16" man="1"/>
    <brk id="516" max="16" man="1"/>
    <brk id="584" max="16" man="1"/>
    <brk id="6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F5" sqref="F5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42578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259</v>
      </c>
      <c r="D1" s="392" t="s">
        <v>260</v>
      </c>
      <c r="E1" s="392" t="s">
        <v>261</v>
      </c>
      <c r="F1" s="392" t="s">
        <v>197</v>
      </c>
      <c r="G1" s="392" t="s">
        <v>198</v>
      </c>
      <c r="H1" s="392" t="s">
        <v>199</v>
      </c>
      <c r="I1" s="392" t="s">
        <v>200</v>
      </c>
      <c r="J1" s="392"/>
      <c r="K1" s="392"/>
    </row>
    <row r="2" spans="2:11" x14ac:dyDescent="0.25">
      <c r="B2" s="462">
        <v>4</v>
      </c>
      <c r="C2" s="462" t="s">
        <v>98</v>
      </c>
      <c r="D2" s="462" t="s">
        <v>72</v>
      </c>
      <c r="E2" s="462" t="s">
        <v>423</v>
      </c>
      <c r="F2" s="462">
        <v>33309822.140000001</v>
      </c>
      <c r="G2" s="462">
        <v>33612648.960000001</v>
      </c>
      <c r="H2" s="462"/>
      <c r="I2" s="462">
        <v>2</v>
      </c>
      <c r="J2" s="394">
        <v>1</v>
      </c>
      <c r="K2" s="364"/>
    </row>
    <row r="3" spans="2:11" x14ac:dyDescent="0.25">
      <c r="B3" s="462">
        <v>4</v>
      </c>
      <c r="C3" s="462" t="s">
        <v>100</v>
      </c>
      <c r="D3" s="462" t="s">
        <v>102</v>
      </c>
      <c r="E3" s="462" t="s">
        <v>69</v>
      </c>
      <c r="F3" s="462">
        <v>16946585.030000001</v>
      </c>
      <c r="G3" s="462">
        <v>16946585.030000001</v>
      </c>
      <c r="H3" s="462"/>
      <c r="I3" s="462">
        <v>1</v>
      </c>
      <c r="J3" s="394">
        <v>1</v>
      </c>
      <c r="K3" s="364"/>
    </row>
    <row r="4" spans="2:11" x14ac:dyDescent="0.25">
      <c r="B4" s="462">
        <v>27</v>
      </c>
      <c r="C4" s="462" t="s">
        <v>98</v>
      </c>
      <c r="D4" s="462" t="s">
        <v>321</v>
      </c>
      <c r="E4" s="462" t="s">
        <v>406</v>
      </c>
      <c r="F4" s="462">
        <v>20494063.07</v>
      </c>
      <c r="G4" s="462">
        <v>20494063.07</v>
      </c>
      <c r="H4" s="462"/>
      <c r="I4" s="462">
        <v>1</v>
      </c>
      <c r="J4" s="394">
        <v>2</v>
      </c>
      <c r="K4" s="364"/>
    </row>
    <row r="5" spans="2:11" x14ac:dyDescent="0.25">
      <c r="B5" s="462">
        <v>27</v>
      </c>
      <c r="C5" s="462" t="s">
        <v>11</v>
      </c>
      <c r="D5" s="462" t="s">
        <v>76</v>
      </c>
      <c r="E5" s="462" t="s">
        <v>434</v>
      </c>
      <c r="F5" s="462">
        <v>19423595.800000001</v>
      </c>
      <c r="G5" s="462">
        <v>19423595.800000001</v>
      </c>
      <c r="H5" s="462"/>
      <c r="I5" s="462">
        <v>1</v>
      </c>
      <c r="J5" s="394">
        <v>2</v>
      </c>
      <c r="K5" s="364"/>
    </row>
    <row r="6" spans="2:11" x14ac:dyDescent="0.25">
      <c r="B6" s="462">
        <v>28</v>
      </c>
      <c r="C6" s="462" t="s">
        <v>11</v>
      </c>
      <c r="D6" s="462" t="s">
        <v>86</v>
      </c>
      <c r="E6" s="462" t="s">
        <v>96</v>
      </c>
      <c r="F6" s="462">
        <v>18955034.472142901</v>
      </c>
      <c r="G6" s="462">
        <v>19011351.913928598</v>
      </c>
      <c r="H6" s="462"/>
      <c r="I6" s="462">
        <v>28</v>
      </c>
      <c r="J6" s="394">
        <v>1</v>
      </c>
      <c r="K6" s="364"/>
    </row>
    <row r="7" spans="2:11" x14ac:dyDescent="0.25">
      <c r="B7" s="462">
        <v>32</v>
      </c>
      <c r="C7" s="462" t="s">
        <v>64</v>
      </c>
      <c r="D7" s="462" t="s">
        <v>323</v>
      </c>
      <c r="E7" s="462" t="s">
        <v>323</v>
      </c>
      <c r="F7" s="462">
        <v>12739481.1177778</v>
      </c>
      <c r="G7" s="462">
        <v>12739481.1177778</v>
      </c>
      <c r="H7" s="462"/>
      <c r="I7" s="462">
        <v>9</v>
      </c>
      <c r="J7" s="394">
        <v>1</v>
      </c>
      <c r="K7" s="364"/>
    </row>
    <row r="8" spans="2:11" x14ac:dyDescent="0.25">
      <c r="B8" s="462">
        <v>32</v>
      </c>
      <c r="C8" s="462" t="s">
        <v>100</v>
      </c>
      <c r="D8" s="462" t="s">
        <v>70</v>
      </c>
      <c r="E8" s="462" t="s">
        <v>70</v>
      </c>
      <c r="F8" s="462">
        <v>11794071.939999999</v>
      </c>
      <c r="G8" s="462">
        <v>11794071.939999999</v>
      </c>
      <c r="H8" s="462"/>
      <c r="I8" s="462">
        <v>1</v>
      </c>
      <c r="J8" s="394">
        <v>3</v>
      </c>
      <c r="K8" s="364"/>
    </row>
    <row r="9" spans="2:11" x14ac:dyDescent="0.25">
      <c r="B9" s="462">
        <v>32</v>
      </c>
      <c r="C9" s="462" t="s">
        <v>100</v>
      </c>
      <c r="D9" s="462" t="s">
        <v>311</v>
      </c>
      <c r="E9" s="462" t="s">
        <v>454</v>
      </c>
      <c r="F9" s="462">
        <v>11794071.939999999</v>
      </c>
      <c r="G9" s="462">
        <v>11794071.939999999</v>
      </c>
      <c r="H9" s="462"/>
      <c r="I9" s="462">
        <v>5</v>
      </c>
      <c r="J9" s="394">
        <v>1</v>
      </c>
      <c r="K9" s="364"/>
    </row>
    <row r="10" spans="2:11" x14ac:dyDescent="0.25">
      <c r="B10" s="462">
        <v>87</v>
      </c>
      <c r="C10" s="462" t="s">
        <v>100</v>
      </c>
      <c r="D10" s="462" t="s">
        <v>103</v>
      </c>
      <c r="E10" s="462" t="s">
        <v>378</v>
      </c>
      <c r="F10" s="462">
        <v>18583706.43</v>
      </c>
      <c r="G10" s="462">
        <v>18643723.504999999</v>
      </c>
      <c r="H10" s="462"/>
      <c r="I10" s="462">
        <v>4</v>
      </c>
      <c r="J10" s="394">
        <v>2</v>
      </c>
      <c r="K10" s="364"/>
    </row>
    <row r="11" spans="2:11" x14ac:dyDescent="0.25">
      <c r="B11" s="462">
        <v>93</v>
      </c>
      <c r="C11" s="462" t="s">
        <v>11</v>
      </c>
      <c r="D11" s="462" t="s">
        <v>77</v>
      </c>
      <c r="E11" s="462" t="s">
        <v>77</v>
      </c>
      <c r="F11" s="462">
        <v>22103590.307500001</v>
      </c>
      <c r="G11" s="462">
        <v>22150760.521249998</v>
      </c>
      <c r="H11" s="462"/>
      <c r="I11" s="462">
        <v>8</v>
      </c>
      <c r="J11" s="394">
        <v>1</v>
      </c>
      <c r="K11" s="364"/>
    </row>
    <row r="12" spans="2:11" x14ac:dyDescent="0.25">
      <c r="B12" s="462">
        <v>93</v>
      </c>
      <c r="C12" s="462" t="s">
        <v>64</v>
      </c>
      <c r="D12" s="462" t="s">
        <v>92</v>
      </c>
      <c r="E12" s="462" t="s">
        <v>92</v>
      </c>
      <c r="F12" s="462">
        <v>20191538.313749999</v>
      </c>
      <c r="G12" s="462">
        <v>20284789.949999999</v>
      </c>
      <c r="H12" s="462"/>
      <c r="I12" s="462">
        <v>8</v>
      </c>
      <c r="J12" s="394">
        <v>4</v>
      </c>
      <c r="K12" s="364"/>
    </row>
    <row r="13" spans="2:11" x14ac:dyDescent="0.25">
      <c r="B13" s="462">
        <v>93</v>
      </c>
      <c r="C13" s="462" t="s">
        <v>64</v>
      </c>
      <c r="D13" s="462" t="s">
        <v>363</v>
      </c>
      <c r="E13" s="462" t="s">
        <v>529</v>
      </c>
      <c r="F13" s="462">
        <v>28201292.626666699</v>
      </c>
      <c r="G13" s="462">
        <v>28201292.626666699</v>
      </c>
      <c r="H13" s="462"/>
      <c r="I13" s="462">
        <v>3</v>
      </c>
      <c r="J13" s="394">
        <v>1</v>
      </c>
      <c r="K13" s="364"/>
    </row>
    <row r="14" spans="2:11" x14ac:dyDescent="0.25">
      <c r="B14" s="462">
        <v>93</v>
      </c>
      <c r="C14" s="462" t="s">
        <v>65</v>
      </c>
      <c r="D14" s="462" t="s">
        <v>354</v>
      </c>
      <c r="E14" s="462" t="s">
        <v>354</v>
      </c>
      <c r="F14" s="462">
        <v>27196417.100000001</v>
      </c>
      <c r="G14" s="462">
        <v>27302642.100000001</v>
      </c>
      <c r="H14" s="462"/>
      <c r="I14" s="462">
        <v>20</v>
      </c>
      <c r="J14" s="394">
        <v>1</v>
      </c>
      <c r="K14" s="364"/>
    </row>
    <row r="15" spans="2:11" x14ac:dyDescent="0.25">
      <c r="B15" s="462">
        <v>110</v>
      </c>
      <c r="C15" s="462" t="s">
        <v>65</v>
      </c>
      <c r="D15" s="462" t="s">
        <v>354</v>
      </c>
      <c r="E15" s="462" t="s">
        <v>354</v>
      </c>
      <c r="F15" s="462">
        <v>22367966.809999999</v>
      </c>
      <c r="G15" s="462">
        <v>22596999.989999998</v>
      </c>
      <c r="H15" s="462"/>
      <c r="I15" s="462">
        <v>1</v>
      </c>
      <c r="J15" s="394">
        <v>1</v>
      </c>
      <c r="K15" s="364"/>
    </row>
    <row r="16" spans="2:11" x14ac:dyDescent="0.25">
      <c r="B16" s="462">
        <v>14</v>
      </c>
      <c r="C16" s="462" t="s">
        <v>11</v>
      </c>
      <c r="D16" s="462" t="s">
        <v>99</v>
      </c>
      <c r="E16" s="462" t="s">
        <v>530</v>
      </c>
      <c r="F16" s="462">
        <v>22338226.620000001</v>
      </c>
      <c r="G16" s="462">
        <v>22338226.620000001</v>
      </c>
      <c r="H16" s="462"/>
      <c r="I16" s="462">
        <v>1</v>
      </c>
      <c r="J16" s="394">
        <v>1</v>
      </c>
      <c r="K16" s="364"/>
    </row>
    <row r="17" spans="2:11" x14ac:dyDescent="0.25">
      <c r="B17" s="462">
        <v>14</v>
      </c>
      <c r="C17" s="462" t="s">
        <v>64</v>
      </c>
      <c r="D17" s="462" t="s">
        <v>106</v>
      </c>
      <c r="E17" s="462" t="s">
        <v>484</v>
      </c>
      <c r="F17" s="462">
        <v>13639911.15</v>
      </c>
      <c r="G17" s="462">
        <v>13639911.15</v>
      </c>
      <c r="H17" s="462"/>
      <c r="I17" s="462">
        <v>2</v>
      </c>
      <c r="J17" s="394">
        <v>1</v>
      </c>
      <c r="K17" s="364"/>
    </row>
    <row r="18" spans="2:11" x14ac:dyDescent="0.25">
      <c r="B18" s="462">
        <v>14</v>
      </c>
      <c r="C18" s="462" t="s">
        <v>100</v>
      </c>
      <c r="D18" s="462" t="s">
        <v>102</v>
      </c>
      <c r="E18" s="462" t="s">
        <v>68</v>
      </c>
      <c r="F18" s="462">
        <v>14848039.26</v>
      </c>
      <c r="G18" s="462">
        <v>14848039.26</v>
      </c>
      <c r="H18" s="462"/>
      <c r="I18" s="462">
        <v>1</v>
      </c>
      <c r="J18" s="394">
        <v>1</v>
      </c>
      <c r="K18" s="364"/>
    </row>
    <row r="19" spans="2:11" x14ac:dyDescent="0.25">
      <c r="B19" s="462">
        <v>22</v>
      </c>
      <c r="C19" s="462" t="s">
        <v>64</v>
      </c>
      <c r="D19" s="462" t="s">
        <v>79</v>
      </c>
      <c r="E19" s="462" t="s">
        <v>414</v>
      </c>
      <c r="F19" s="462">
        <v>18512855</v>
      </c>
      <c r="G19" s="462">
        <v>18512855</v>
      </c>
      <c r="H19" s="462"/>
      <c r="I19" s="462">
        <v>1</v>
      </c>
      <c r="J19" s="394">
        <v>2</v>
      </c>
      <c r="K19" s="364"/>
    </row>
    <row r="20" spans="2:11" x14ac:dyDescent="0.25">
      <c r="B20" s="462">
        <v>27</v>
      </c>
      <c r="C20" s="462" t="s">
        <v>64</v>
      </c>
      <c r="D20" s="462" t="s">
        <v>376</v>
      </c>
      <c r="E20" s="462" t="s">
        <v>483</v>
      </c>
      <c r="F20" s="462">
        <v>15079189.130000001</v>
      </c>
      <c r="G20" s="462">
        <v>15079189.130000001</v>
      </c>
      <c r="H20" s="462"/>
      <c r="I20" s="462">
        <v>1</v>
      </c>
      <c r="J20" s="394">
        <v>1</v>
      </c>
      <c r="K20" s="364"/>
    </row>
    <row r="21" spans="2:11" x14ac:dyDescent="0.25">
      <c r="B21" s="462">
        <v>28</v>
      </c>
      <c r="C21" s="462" t="s">
        <v>11</v>
      </c>
      <c r="D21" s="462" t="s">
        <v>86</v>
      </c>
      <c r="E21" s="462" t="s">
        <v>95</v>
      </c>
      <c r="F21" s="462">
        <v>19380327.140000001</v>
      </c>
      <c r="G21" s="462">
        <v>19380327.473333299</v>
      </c>
      <c r="H21" s="462"/>
      <c r="I21" s="462">
        <v>3</v>
      </c>
      <c r="J21" s="394">
        <v>1</v>
      </c>
      <c r="K21" s="364"/>
    </row>
    <row r="22" spans="2:11" x14ac:dyDescent="0.25">
      <c r="B22" s="462">
        <v>28</v>
      </c>
      <c r="C22" s="462" t="s">
        <v>11</v>
      </c>
      <c r="D22" s="462" t="s">
        <v>86</v>
      </c>
      <c r="E22" s="462" t="s">
        <v>96</v>
      </c>
      <c r="F22" s="462">
        <v>19480191.513888899</v>
      </c>
      <c r="G22" s="462">
        <v>19529863.418333299</v>
      </c>
      <c r="H22" s="462"/>
      <c r="I22" s="462">
        <v>18</v>
      </c>
      <c r="J22" s="394">
        <v>1</v>
      </c>
      <c r="K22" s="364"/>
    </row>
    <row r="23" spans="2:11" x14ac:dyDescent="0.25">
      <c r="B23" s="462">
        <v>32</v>
      </c>
      <c r="C23" s="462" t="s">
        <v>65</v>
      </c>
      <c r="D23" s="462" t="s">
        <v>383</v>
      </c>
      <c r="E23" s="462" t="s">
        <v>459</v>
      </c>
      <c r="F23" s="462">
        <v>15276976.68</v>
      </c>
      <c r="G23" s="462">
        <v>15276976.68</v>
      </c>
      <c r="H23" s="462"/>
      <c r="I23" s="462">
        <v>2</v>
      </c>
      <c r="J23" s="394">
        <v>1</v>
      </c>
      <c r="K23" s="364"/>
    </row>
    <row r="24" spans="2:11" x14ac:dyDescent="0.25">
      <c r="B24" s="462">
        <v>32</v>
      </c>
      <c r="C24" s="462" t="s">
        <v>65</v>
      </c>
      <c r="D24" s="462" t="s">
        <v>67</v>
      </c>
      <c r="E24" s="462" t="s">
        <v>431</v>
      </c>
      <c r="F24" s="462">
        <v>15060673.98</v>
      </c>
      <c r="G24" s="462">
        <v>15060673.98</v>
      </c>
      <c r="H24" s="462"/>
      <c r="I24" s="462">
        <v>1</v>
      </c>
      <c r="J24" s="394">
        <v>2</v>
      </c>
      <c r="K24" s="364"/>
    </row>
    <row r="25" spans="2:11" x14ac:dyDescent="0.25">
      <c r="B25" s="462">
        <v>32</v>
      </c>
      <c r="C25" s="462" t="s">
        <v>100</v>
      </c>
      <c r="D25" s="462" t="s">
        <v>102</v>
      </c>
      <c r="E25" s="462" t="s">
        <v>69</v>
      </c>
      <c r="F25" s="462">
        <v>15135640.140000001</v>
      </c>
      <c r="G25" s="462">
        <v>15183377.93</v>
      </c>
      <c r="H25" s="462"/>
      <c r="I25" s="462">
        <v>1</v>
      </c>
      <c r="J25" s="394">
        <v>1</v>
      </c>
      <c r="K25" s="364"/>
    </row>
    <row r="26" spans="2:11" x14ac:dyDescent="0.25">
      <c r="B26" s="462">
        <v>87</v>
      </c>
      <c r="C26" s="462" t="s">
        <v>98</v>
      </c>
      <c r="D26" s="462" t="s">
        <v>72</v>
      </c>
      <c r="E26" s="462" t="s">
        <v>420</v>
      </c>
      <c r="F26" s="462">
        <v>28873057.09</v>
      </c>
      <c r="G26" s="462">
        <v>28873057.09</v>
      </c>
      <c r="H26" s="462"/>
      <c r="I26" s="462">
        <v>1</v>
      </c>
      <c r="J26" s="394">
        <v>1</v>
      </c>
      <c r="K26" s="364"/>
    </row>
    <row r="27" spans="2:11" x14ac:dyDescent="0.25">
      <c r="B27" s="462">
        <v>88</v>
      </c>
      <c r="C27" s="462" t="s">
        <v>98</v>
      </c>
      <c r="D27" s="462" t="s">
        <v>104</v>
      </c>
      <c r="E27" s="462" t="s">
        <v>85</v>
      </c>
      <c r="F27" s="462">
        <v>14364600.039999999</v>
      </c>
      <c r="G27" s="462">
        <v>14364600.039999999</v>
      </c>
      <c r="H27" s="462"/>
      <c r="I27" s="462">
        <v>1</v>
      </c>
      <c r="J27" s="394">
        <v>1</v>
      </c>
      <c r="K27" s="364"/>
    </row>
    <row r="28" spans="2:11" x14ac:dyDescent="0.25">
      <c r="B28" s="462">
        <v>88</v>
      </c>
      <c r="C28" s="462" t="s">
        <v>65</v>
      </c>
      <c r="D28" s="462" t="s">
        <v>63</v>
      </c>
      <c r="E28" s="462" t="s">
        <v>393</v>
      </c>
      <c r="F28" s="462">
        <v>16872662.649999999</v>
      </c>
      <c r="G28" s="462">
        <v>16887787.649999999</v>
      </c>
      <c r="H28" s="462"/>
      <c r="I28" s="462">
        <v>2</v>
      </c>
      <c r="J28" s="394">
        <v>1</v>
      </c>
      <c r="K28" s="364"/>
    </row>
    <row r="29" spans="2:11" x14ac:dyDescent="0.25">
      <c r="B29" s="462">
        <v>88</v>
      </c>
      <c r="C29" s="462" t="s">
        <v>65</v>
      </c>
      <c r="D29" s="462" t="s">
        <v>66</v>
      </c>
      <c r="E29" s="462" t="s">
        <v>486</v>
      </c>
      <c r="F29" s="462">
        <v>14303541.01</v>
      </c>
      <c r="G29" s="462">
        <v>14303541.01</v>
      </c>
      <c r="H29" s="462"/>
      <c r="I29" s="462">
        <v>1</v>
      </c>
      <c r="J29" s="394">
        <v>4</v>
      </c>
      <c r="K29" s="364"/>
    </row>
    <row r="30" spans="2:11" x14ac:dyDescent="0.25">
      <c r="B30" s="462">
        <v>88</v>
      </c>
      <c r="C30" s="462" t="s">
        <v>65</v>
      </c>
      <c r="D30" s="462" t="s">
        <v>67</v>
      </c>
      <c r="E30" s="462" t="s">
        <v>320</v>
      </c>
      <c r="F30" s="462">
        <v>16188884.25</v>
      </c>
      <c r="G30" s="462">
        <v>16188884.25</v>
      </c>
      <c r="H30" s="462"/>
      <c r="I30" s="462">
        <v>1</v>
      </c>
      <c r="J30" s="394">
        <v>1</v>
      </c>
      <c r="K30" s="364"/>
    </row>
    <row r="31" spans="2:11" x14ac:dyDescent="0.25">
      <c r="B31" s="462">
        <v>93</v>
      </c>
      <c r="C31" s="462" t="s">
        <v>11</v>
      </c>
      <c r="D31" s="462" t="s">
        <v>77</v>
      </c>
      <c r="E31" s="462" t="s">
        <v>77</v>
      </c>
      <c r="F31" s="462">
        <v>23303108.809999999</v>
      </c>
      <c r="G31" s="462">
        <v>23383527.239999998</v>
      </c>
      <c r="H31" s="462"/>
      <c r="I31" s="462">
        <v>3</v>
      </c>
      <c r="J31" s="394">
        <v>1</v>
      </c>
      <c r="K31" s="364"/>
    </row>
    <row r="32" spans="2:11" x14ac:dyDescent="0.25">
      <c r="B32" s="462">
        <v>93</v>
      </c>
      <c r="C32" s="462" t="s">
        <v>13</v>
      </c>
      <c r="D32" s="462" t="s">
        <v>101</v>
      </c>
      <c r="E32" s="462" t="s">
        <v>337</v>
      </c>
      <c r="F32" s="462">
        <v>16797257.030000001</v>
      </c>
      <c r="G32" s="462">
        <v>16963832.84</v>
      </c>
      <c r="H32" s="462"/>
      <c r="I32" s="462">
        <v>1</v>
      </c>
      <c r="J32" s="394">
        <v>1</v>
      </c>
      <c r="K32" s="364"/>
    </row>
    <row r="33" spans="2:11" x14ac:dyDescent="0.25">
      <c r="B33" s="462">
        <v>93</v>
      </c>
      <c r="C33" s="462" t="s">
        <v>64</v>
      </c>
      <c r="D33" s="462" t="s">
        <v>363</v>
      </c>
      <c r="E33" s="462" t="s">
        <v>363</v>
      </c>
      <c r="F33" s="462">
        <v>23144785.368333299</v>
      </c>
      <c r="G33" s="462">
        <v>26161431.765000001</v>
      </c>
      <c r="H33" s="462"/>
      <c r="I33" s="462">
        <v>6</v>
      </c>
      <c r="J33" s="394">
        <v>1</v>
      </c>
      <c r="K33" s="364"/>
    </row>
    <row r="34" spans="2:11" x14ac:dyDescent="0.25">
      <c r="B34" s="462">
        <v>93</v>
      </c>
      <c r="C34" s="462" t="s">
        <v>64</v>
      </c>
      <c r="D34" s="462" t="s">
        <v>363</v>
      </c>
      <c r="E34" s="462" t="s">
        <v>529</v>
      </c>
      <c r="F34" s="462">
        <v>27114237.443333302</v>
      </c>
      <c r="G34" s="462">
        <v>27114237.443333302</v>
      </c>
      <c r="H34" s="462"/>
      <c r="I34" s="462">
        <v>33</v>
      </c>
      <c r="J34" s="394">
        <v>1</v>
      </c>
      <c r="K34" s="364"/>
    </row>
    <row r="35" spans="2:11" x14ac:dyDescent="0.25">
      <c r="B35" s="462">
        <v>116</v>
      </c>
      <c r="C35" s="462" t="s">
        <v>11</v>
      </c>
      <c r="D35" s="462" t="s">
        <v>99</v>
      </c>
      <c r="E35" s="462" t="s">
        <v>493</v>
      </c>
      <c r="F35" s="462">
        <v>22850337.690000001</v>
      </c>
      <c r="G35" s="462">
        <v>22850337.690000001</v>
      </c>
      <c r="H35" s="462"/>
      <c r="I35" s="462">
        <v>1</v>
      </c>
      <c r="J35" s="394">
        <v>1</v>
      </c>
      <c r="K35" s="364"/>
    </row>
    <row r="36" spans="2:11" x14ac:dyDescent="0.25">
      <c r="B36" s="462">
        <v>116</v>
      </c>
      <c r="C36" s="462" t="s">
        <v>11</v>
      </c>
      <c r="D36" s="462" t="s">
        <v>99</v>
      </c>
      <c r="E36" s="462" t="s">
        <v>326</v>
      </c>
      <c r="F36" s="462">
        <v>18313314.329999998</v>
      </c>
      <c r="G36" s="462">
        <v>18313314.329999998</v>
      </c>
      <c r="H36" s="462"/>
      <c r="I36" s="462">
        <v>1</v>
      </c>
      <c r="J36" s="394">
        <v>1</v>
      </c>
      <c r="K36" s="364"/>
    </row>
    <row r="37" spans="2:11" x14ac:dyDescent="0.25">
      <c r="B37" s="462">
        <v>4</v>
      </c>
      <c r="C37" s="462" t="s">
        <v>98</v>
      </c>
      <c r="D37" s="462" t="s">
        <v>72</v>
      </c>
      <c r="E37" s="462" t="s">
        <v>531</v>
      </c>
      <c r="F37" s="462">
        <v>7479000</v>
      </c>
      <c r="G37" s="462">
        <v>43000000</v>
      </c>
      <c r="H37" s="462">
        <v>1</v>
      </c>
      <c r="I37" s="462"/>
      <c r="J37" s="394">
        <v>1</v>
      </c>
      <c r="K37" s="364"/>
    </row>
    <row r="38" spans="2:11" x14ac:dyDescent="0.25">
      <c r="B38" s="462">
        <v>4</v>
      </c>
      <c r="C38" s="462" t="s">
        <v>98</v>
      </c>
      <c r="D38" s="462" t="s">
        <v>72</v>
      </c>
      <c r="E38" s="462" t="s">
        <v>412</v>
      </c>
      <c r="F38" s="462">
        <v>8432000</v>
      </c>
      <c r="G38" s="462">
        <v>8630000</v>
      </c>
      <c r="H38" s="462">
        <v>1</v>
      </c>
      <c r="I38" s="462"/>
      <c r="J38" s="394">
        <v>1</v>
      </c>
      <c r="K38" s="364"/>
    </row>
    <row r="39" spans="2:11" x14ac:dyDescent="0.25">
      <c r="B39" s="462">
        <v>4</v>
      </c>
      <c r="C39" s="462" t="s">
        <v>98</v>
      </c>
      <c r="D39" s="462" t="s">
        <v>397</v>
      </c>
      <c r="E39" s="462" t="s">
        <v>81</v>
      </c>
      <c r="F39" s="462">
        <v>8480000</v>
      </c>
      <c r="G39" s="462">
        <v>8600000</v>
      </c>
      <c r="H39" s="462">
        <v>1</v>
      </c>
      <c r="I39" s="462"/>
      <c r="J39" s="394">
        <v>1</v>
      </c>
      <c r="K39" s="364"/>
    </row>
    <row r="40" spans="2:11" x14ac:dyDescent="0.25">
      <c r="B40" s="462">
        <v>4</v>
      </c>
      <c r="C40" s="462" t="s">
        <v>98</v>
      </c>
      <c r="D40" s="462" t="s">
        <v>321</v>
      </c>
      <c r="E40" s="462" t="s">
        <v>406</v>
      </c>
      <c r="F40" s="462">
        <v>8384000</v>
      </c>
      <c r="G40" s="462">
        <v>19384000</v>
      </c>
      <c r="H40" s="462">
        <v>1</v>
      </c>
      <c r="I40" s="462"/>
      <c r="J40" s="394">
        <v>1</v>
      </c>
      <c r="K40" s="364"/>
    </row>
    <row r="41" spans="2:11" x14ac:dyDescent="0.25">
      <c r="B41" s="462">
        <v>4</v>
      </c>
      <c r="C41" s="462" t="s">
        <v>98</v>
      </c>
      <c r="D41" s="462" t="s">
        <v>349</v>
      </c>
      <c r="E41" s="462" t="s">
        <v>532</v>
      </c>
      <c r="F41" s="462">
        <v>8480000</v>
      </c>
      <c r="G41" s="462">
        <v>8630000</v>
      </c>
      <c r="H41" s="462">
        <v>1</v>
      </c>
      <c r="I41" s="462"/>
      <c r="J41" s="394">
        <v>1</v>
      </c>
      <c r="K41" s="364"/>
    </row>
    <row r="42" spans="2:11" x14ac:dyDescent="0.25">
      <c r="B42" s="462">
        <v>4</v>
      </c>
      <c r="C42" s="462" t="s">
        <v>98</v>
      </c>
      <c r="D42" s="462" t="s">
        <v>349</v>
      </c>
      <c r="E42" s="462" t="s">
        <v>504</v>
      </c>
      <c r="F42" s="462">
        <v>8480000</v>
      </c>
      <c r="G42" s="462">
        <v>8630000</v>
      </c>
      <c r="H42" s="462">
        <v>1</v>
      </c>
      <c r="I42" s="462"/>
      <c r="J42" s="394">
        <v>2</v>
      </c>
      <c r="K42" s="364"/>
    </row>
    <row r="43" spans="2:11" x14ac:dyDescent="0.25">
      <c r="B43" s="462">
        <v>4</v>
      </c>
      <c r="C43" s="462" t="s">
        <v>98</v>
      </c>
      <c r="D43" s="462" t="s">
        <v>84</v>
      </c>
      <c r="E43" s="462" t="s">
        <v>392</v>
      </c>
      <c r="F43" s="462">
        <v>8462000</v>
      </c>
      <c r="G43" s="462">
        <v>16962000</v>
      </c>
      <c r="H43" s="462">
        <v>1</v>
      </c>
      <c r="I43" s="462"/>
      <c r="J43" s="394">
        <v>1</v>
      </c>
      <c r="K43" s="364"/>
    </row>
    <row r="44" spans="2:11" x14ac:dyDescent="0.25">
      <c r="B44" s="462">
        <v>4</v>
      </c>
      <c r="C44" s="462" t="s">
        <v>98</v>
      </c>
      <c r="D44" s="462" t="s">
        <v>104</v>
      </c>
      <c r="E44" s="462" t="s">
        <v>85</v>
      </c>
      <c r="F44" s="462">
        <v>8480000</v>
      </c>
      <c r="G44" s="462">
        <v>8630000</v>
      </c>
      <c r="H44" s="462">
        <v>1</v>
      </c>
      <c r="I44" s="462"/>
      <c r="J44" s="394">
        <v>1</v>
      </c>
      <c r="K44" s="364"/>
    </row>
    <row r="45" spans="2:11" x14ac:dyDescent="0.25">
      <c r="B45" s="462">
        <v>4</v>
      </c>
      <c r="C45" s="462" t="s">
        <v>98</v>
      </c>
      <c r="D45" s="462" t="s">
        <v>104</v>
      </c>
      <c r="E45" s="462" t="s">
        <v>457</v>
      </c>
      <c r="F45" s="462">
        <v>12720000</v>
      </c>
      <c r="G45" s="462">
        <v>12870000</v>
      </c>
      <c r="H45" s="462">
        <v>1</v>
      </c>
      <c r="I45" s="462"/>
      <c r="J45" s="394">
        <v>1</v>
      </c>
      <c r="K45" s="364"/>
    </row>
    <row r="46" spans="2:11" x14ac:dyDescent="0.25">
      <c r="B46" s="462">
        <v>4</v>
      </c>
      <c r="C46" s="462" t="s">
        <v>98</v>
      </c>
      <c r="D46" s="462" t="s">
        <v>104</v>
      </c>
      <c r="E46" s="462" t="s">
        <v>108</v>
      </c>
      <c r="F46" s="462">
        <v>8444000</v>
      </c>
      <c r="G46" s="462">
        <v>8630000</v>
      </c>
      <c r="H46" s="462">
        <v>1</v>
      </c>
      <c r="I46" s="462"/>
      <c r="J46" s="394">
        <v>2</v>
      </c>
      <c r="K46" s="364"/>
    </row>
    <row r="47" spans="2:11" x14ac:dyDescent="0.25">
      <c r="B47" s="462">
        <v>4</v>
      </c>
      <c r="C47" s="462" t="s">
        <v>98</v>
      </c>
      <c r="D47" s="462" t="s">
        <v>409</v>
      </c>
      <c r="E47" s="462" t="s">
        <v>427</v>
      </c>
      <c r="F47" s="462">
        <v>8402000</v>
      </c>
      <c r="G47" s="462">
        <v>17645175</v>
      </c>
      <c r="H47" s="462">
        <v>1</v>
      </c>
      <c r="I47" s="462"/>
      <c r="J47" s="394">
        <v>1</v>
      </c>
      <c r="K47" s="364"/>
    </row>
    <row r="48" spans="2:11" x14ac:dyDescent="0.25">
      <c r="B48" s="462">
        <v>4</v>
      </c>
      <c r="C48" s="462" t="s">
        <v>11</v>
      </c>
      <c r="D48" s="462" t="s">
        <v>75</v>
      </c>
      <c r="E48" s="462" t="s">
        <v>98</v>
      </c>
      <c r="F48" s="462">
        <v>8438000</v>
      </c>
      <c r="G48" s="462">
        <v>22898000</v>
      </c>
      <c r="H48" s="462">
        <v>1</v>
      </c>
      <c r="I48" s="462"/>
      <c r="J48" s="394">
        <v>1</v>
      </c>
      <c r="K48" s="364"/>
    </row>
    <row r="49" spans="2:11" x14ac:dyDescent="0.25">
      <c r="B49" s="462">
        <v>4</v>
      </c>
      <c r="C49" s="462" t="s">
        <v>11</v>
      </c>
      <c r="D49" s="462" t="s">
        <v>263</v>
      </c>
      <c r="E49" s="462" t="s">
        <v>455</v>
      </c>
      <c r="F49" s="462">
        <v>7365000</v>
      </c>
      <c r="G49" s="462">
        <v>31515000</v>
      </c>
      <c r="H49" s="462">
        <v>1</v>
      </c>
      <c r="I49" s="462"/>
      <c r="J49" s="394">
        <v>1</v>
      </c>
      <c r="K49" s="364"/>
    </row>
    <row r="50" spans="2:11" x14ac:dyDescent="0.25">
      <c r="B50" s="462">
        <v>4</v>
      </c>
      <c r="C50" s="462" t="s">
        <v>11</v>
      </c>
      <c r="D50" s="462" t="s">
        <v>222</v>
      </c>
      <c r="E50" s="462" t="s">
        <v>533</v>
      </c>
      <c r="F50" s="462">
        <v>7518000</v>
      </c>
      <c r="G50" s="462">
        <v>28150000</v>
      </c>
      <c r="H50" s="462">
        <v>1</v>
      </c>
      <c r="I50" s="462"/>
      <c r="J50" s="394">
        <v>4</v>
      </c>
      <c r="K50" s="364"/>
    </row>
    <row r="51" spans="2:11" x14ac:dyDescent="0.25">
      <c r="B51" s="462">
        <v>4</v>
      </c>
      <c r="C51" s="462" t="s">
        <v>11</v>
      </c>
      <c r="D51" s="462" t="s">
        <v>352</v>
      </c>
      <c r="E51" s="462" t="s">
        <v>443</v>
      </c>
      <c r="F51" s="462">
        <v>8480000</v>
      </c>
      <c r="G51" s="462">
        <v>8630000</v>
      </c>
      <c r="H51" s="462">
        <v>1</v>
      </c>
      <c r="I51" s="462"/>
      <c r="J51" s="394">
        <v>1</v>
      </c>
      <c r="K51" s="364"/>
    </row>
    <row r="52" spans="2:11" x14ac:dyDescent="0.25">
      <c r="B52" s="462">
        <v>4</v>
      </c>
      <c r="C52" s="462" t="s">
        <v>11</v>
      </c>
      <c r="D52" s="462" t="s">
        <v>86</v>
      </c>
      <c r="E52" s="462" t="s">
        <v>94</v>
      </c>
      <c r="F52" s="462">
        <v>8235666.6666666698</v>
      </c>
      <c r="G52" s="462">
        <v>8623333.3333333302</v>
      </c>
      <c r="H52" s="462">
        <v>3</v>
      </c>
      <c r="I52" s="462"/>
      <c r="J52" s="394">
        <v>1</v>
      </c>
      <c r="K52" s="364"/>
    </row>
    <row r="53" spans="2:11" x14ac:dyDescent="0.25">
      <c r="B53" s="462">
        <v>4</v>
      </c>
      <c r="C53" s="462" t="s">
        <v>11</v>
      </c>
      <c r="D53" s="462" t="s">
        <v>86</v>
      </c>
      <c r="E53" s="462" t="s">
        <v>87</v>
      </c>
      <c r="F53" s="462">
        <v>8363333.3333333302</v>
      </c>
      <c r="G53" s="462">
        <v>8630000</v>
      </c>
      <c r="H53" s="462">
        <v>3</v>
      </c>
      <c r="I53" s="462"/>
      <c r="J53" s="394">
        <v>1</v>
      </c>
      <c r="K53" s="364"/>
    </row>
    <row r="54" spans="2:11" x14ac:dyDescent="0.25">
      <c r="B54" s="462">
        <v>4</v>
      </c>
      <c r="C54" s="462" t="s">
        <v>11</v>
      </c>
      <c r="D54" s="462" t="s">
        <v>86</v>
      </c>
      <c r="E54" s="462" t="s">
        <v>95</v>
      </c>
      <c r="F54" s="462">
        <v>8460000</v>
      </c>
      <c r="G54" s="462">
        <v>14777666.6666667</v>
      </c>
      <c r="H54" s="462">
        <v>3</v>
      </c>
      <c r="I54" s="462"/>
      <c r="J54" s="394">
        <v>1</v>
      </c>
      <c r="K54" s="364"/>
    </row>
    <row r="55" spans="2:11" ht="18" customHeight="1" x14ac:dyDescent="0.25">
      <c r="B55" s="462">
        <v>4</v>
      </c>
      <c r="C55" s="462" t="s">
        <v>11</v>
      </c>
      <c r="D55" s="462" t="s">
        <v>86</v>
      </c>
      <c r="E55" s="462" t="s">
        <v>460</v>
      </c>
      <c r="F55" s="462">
        <v>8480000</v>
      </c>
      <c r="G55" s="462">
        <v>8600000</v>
      </c>
      <c r="H55" s="462">
        <v>1</v>
      </c>
      <c r="I55" s="462"/>
      <c r="J55" s="394">
        <v>1</v>
      </c>
      <c r="K55" s="364"/>
    </row>
    <row r="56" spans="2:11" x14ac:dyDescent="0.25">
      <c r="B56" s="462">
        <v>4</v>
      </c>
      <c r="C56" s="462" t="s">
        <v>11</v>
      </c>
      <c r="D56" s="462" t="s">
        <v>86</v>
      </c>
      <c r="E56" s="462" t="s">
        <v>96</v>
      </c>
      <c r="F56" s="462">
        <v>9540000</v>
      </c>
      <c r="G56" s="462">
        <v>9685000</v>
      </c>
      <c r="H56" s="462">
        <v>4</v>
      </c>
      <c r="I56" s="462"/>
      <c r="J56" s="394">
        <v>1</v>
      </c>
      <c r="K56" s="364"/>
    </row>
    <row r="57" spans="2:11" x14ac:dyDescent="0.25">
      <c r="B57" s="462">
        <v>4</v>
      </c>
      <c r="C57" s="462" t="s">
        <v>11</v>
      </c>
      <c r="D57" s="462" t="s">
        <v>86</v>
      </c>
      <c r="E57" s="462" t="s">
        <v>105</v>
      </c>
      <c r="F57" s="462">
        <v>8477000</v>
      </c>
      <c r="G57" s="462">
        <v>14550000</v>
      </c>
      <c r="H57" s="462">
        <v>2</v>
      </c>
      <c r="I57" s="462"/>
      <c r="J57" s="394">
        <v>1</v>
      </c>
      <c r="K57" s="364"/>
    </row>
    <row r="58" spans="2:11" x14ac:dyDescent="0.25">
      <c r="B58" s="462">
        <v>4</v>
      </c>
      <c r="C58" s="462" t="s">
        <v>11</v>
      </c>
      <c r="D58" s="462" t="s">
        <v>86</v>
      </c>
      <c r="E58" s="462" t="s">
        <v>534</v>
      </c>
      <c r="F58" s="462">
        <v>8480000</v>
      </c>
      <c r="G58" s="462">
        <v>8630000</v>
      </c>
      <c r="H58" s="462">
        <v>1</v>
      </c>
      <c r="I58" s="462"/>
      <c r="J58" s="394">
        <v>1</v>
      </c>
      <c r="K58" s="364"/>
    </row>
    <row r="59" spans="2:11" x14ac:dyDescent="0.25">
      <c r="B59" s="462">
        <v>4</v>
      </c>
      <c r="C59" s="462" t="s">
        <v>11</v>
      </c>
      <c r="D59" s="462" t="s">
        <v>86</v>
      </c>
      <c r="E59" s="462" t="s">
        <v>324</v>
      </c>
      <c r="F59" s="462">
        <v>8477000</v>
      </c>
      <c r="G59" s="462">
        <v>8630000</v>
      </c>
      <c r="H59" s="462">
        <v>2</v>
      </c>
      <c r="I59" s="462"/>
      <c r="J59" s="394">
        <v>1</v>
      </c>
      <c r="K59" s="364"/>
    </row>
    <row r="60" spans="2:11" x14ac:dyDescent="0.25">
      <c r="B60" s="462">
        <v>4</v>
      </c>
      <c r="C60" s="462" t="s">
        <v>11</v>
      </c>
      <c r="D60" s="462" t="s">
        <v>86</v>
      </c>
      <c r="E60" s="462" t="s">
        <v>97</v>
      </c>
      <c r="F60" s="462">
        <v>9328000</v>
      </c>
      <c r="G60" s="462">
        <v>9474000</v>
      </c>
      <c r="H60" s="462">
        <v>5</v>
      </c>
      <c r="I60" s="462"/>
      <c r="J60" s="394">
        <v>1</v>
      </c>
      <c r="K60" s="364"/>
    </row>
    <row r="61" spans="2:11" x14ac:dyDescent="0.25">
      <c r="B61" s="462">
        <v>4</v>
      </c>
      <c r="C61" s="462" t="s">
        <v>11</v>
      </c>
      <c r="D61" s="462" t="s">
        <v>77</v>
      </c>
      <c r="E61" s="462" t="s">
        <v>77</v>
      </c>
      <c r="F61" s="462">
        <v>8467142.8571428601</v>
      </c>
      <c r="G61" s="462">
        <v>8660000</v>
      </c>
      <c r="H61" s="462">
        <v>7</v>
      </c>
      <c r="I61" s="462"/>
      <c r="J61" s="394">
        <v>1</v>
      </c>
      <c r="K61" s="364"/>
    </row>
    <row r="62" spans="2:11" x14ac:dyDescent="0.25">
      <c r="B62" s="462">
        <v>4</v>
      </c>
      <c r="C62" s="462" t="s">
        <v>11</v>
      </c>
      <c r="D62" s="462" t="s">
        <v>77</v>
      </c>
      <c r="E62" s="462" t="s">
        <v>341</v>
      </c>
      <c r="F62" s="462">
        <v>7325500</v>
      </c>
      <c r="G62" s="462">
        <v>9697500</v>
      </c>
      <c r="H62" s="462">
        <v>4</v>
      </c>
      <c r="I62" s="462"/>
      <c r="J62" s="394">
        <v>2</v>
      </c>
      <c r="K62" s="364"/>
    </row>
    <row r="63" spans="2:11" x14ac:dyDescent="0.25">
      <c r="B63" s="462">
        <v>4</v>
      </c>
      <c r="C63" s="462" t="s">
        <v>11</v>
      </c>
      <c r="D63" s="462" t="s">
        <v>77</v>
      </c>
      <c r="E63" s="462" t="s">
        <v>109</v>
      </c>
      <c r="F63" s="462">
        <v>8480000</v>
      </c>
      <c r="G63" s="462">
        <v>8645000</v>
      </c>
      <c r="H63" s="462">
        <v>4</v>
      </c>
      <c r="I63" s="462"/>
      <c r="J63" s="394">
        <v>1</v>
      </c>
      <c r="K63" s="364"/>
    </row>
    <row r="64" spans="2:11" x14ac:dyDescent="0.25">
      <c r="B64" s="462">
        <v>4</v>
      </c>
      <c r="C64" s="462" t="s">
        <v>11</v>
      </c>
      <c r="D64" s="462" t="s">
        <v>77</v>
      </c>
      <c r="E64" s="462" t="s">
        <v>400</v>
      </c>
      <c r="F64" s="462">
        <v>8480000</v>
      </c>
      <c r="G64" s="462">
        <v>8660000</v>
      </c>
      <c r="H64" s="462">
        <v>1</v>
      </c>
      <c r="I64" s="462"/>
      <c r="J64" s="394">
        <v>1</v>
      </c>
      <c r="K64" s="364"/>
    </row>
    <row r="65" spans="2:11" x14ac:dyDescent="0.25">
      <c r="B65" s="462">
        <v>4</v>
      </c>
      <c r="C65" s="462" t="s">
        <v>11</v>
      </c>
      <c r="D65" s="462" t="s">
        <v>77</v>
      </c>
      <c r="E65" s="462" t="s">
        <v>366</v>
      </c>
      <c r="F65" s="462">
        <v>8477000</v>
      </c>
      <c r="G65" s="462">
        <v>8660000</v>
      </c>
      <c r="H65" s="462">
        <v>2</v>
      </c>
      <c r="I65" s="462"/>
      <c r="J65" s="394">
        <v>1</v>
      </c>
      <c r="K65" s="364"/>
    </row>
    <row r="66" spans="2:11" x14ac:dyDescent="0.25">
      <c r="B66" s="462">
        <v>4</v>
      </c>
      <c r="C66" s="462" t="s">
        <v>11</v>
      </c>
      <c r="D66" s="462" t="s">
        <v>77</v>
      </c>
      <c r="E66" s="462" t="s">
        <v>351</v>
      </c>
      <c r="F66" s="462">
        <v>8471000</v>
      </c>
      <c r="G66" s="462">
        <v>8660000</v>
      </c>
      <c r="H66" s="462">
        <v>2</v>
      </c>
      <c r="I66" s="462"/>
      <c r="J66" s="394">
        <v>1</v>
      </c>
      <c r="K66" s="364"/>
    </row>
    <row r="67" spans="2:11" x14ac:dyDescent="0.25">
      <c r="B67" s="462">
        <v>4</v>
      </c>
      <c r="C67" s="462" t="s">
        <v>11</v>
      </c>
      <c r="D67" s="462" t="s">
        <v>77</v>
      </c>
      <c r="E67" s="462" t="s">
        <v>332</v>
      </c>
      <c r="F67" s="462">
        <v>8432000</v>
      </c>
      <c r="G67" s="462">
        <v>8660000</v>
      </c>
      <c r="H67" s="462">
        <v>2</v>
      </c>
      <c r="I67" s="462"/>
      <c r="J67" s="394">
        <v>1</v>
      </c>
      <c r="K67" s="364"/>
    </row>
    <row r="68" spans="2:11" x14ac:dyDescent="0.25">
      <c r="B68" s="462">
        <v>4</v>
      </c>
      <c r="C68" s="462" t="s">
        <v>11</v>
      </c>
      <c r="D68" s="462" t="s">
        <v>328</v>
      </c>
      <c r="E68" s="462" t="s">
        <v>328</v>
      </c>
      <c r="F68" s="462">
        <v>9328000</v>
      </c>
      <c r="G68" s="462">
        <v>9484000</v>
      </c>
      <c r="H68" s="462">
        <v>5</v>
      </c>
      <c r="I68" s="462"/>
      <c r="J68" s="394">
        <v>1</v>
      </c>
      <c r="K68" s="364"/>
    </row>
    <row r="69" spans="2:11" x14ac:dyDescent="0.25">
      <c r="B69" s="462">
        <v>4</v>
      </c>
      <c r="C69" s="462" t="s">
        <v>11</v>
      </c>
      <c r="D69" s="462" t="s">
        <v>328</v>
      </c>
      <c r="E69" s="462" t="s">
        <v>481</v>
      </c>
      <c r="F69" s="462">
        <v>8480000</v>
      </c>
      <c r="G69" s="462">
        <v>8630000</v>
      </c>
      <c r="H69" s="462">
        <v>4</v>
      </c>
      <c r="I69" s="462"/>
      <c r="J69" s="394">
        <v>1</v>
      </c>
      <c r="K69" s="364"/>
    </row>
    <row r="70" spans="2:11" x14ac:dyDescent="0.25">
      <c r="B70" s="462">
        <v>4</v>
      </c>
      <c r="C70" s="462" t="s">
        <v>11</v>
      </c>
      <c r="D70" s="462" t="s">
        <v>328</v>
      </c>
      <c r="E70" s="462" t="s">
        <v>385</v>
      </c>
      <c r="F70" s="462">
        <v>8480000</v>
      </c>
      <c r="G70" s="462">
        <v>8630000</v>
      </c>
      <c r="H70" s="462">
        <v>1</v>
      </c>
      <c r="I70" s="462"/>
      <c r="J70" s="394">
        <v>1</v>
      </c>
      <c r="K70" s="364"/>
    </row>
    <row r="71" spans="2:11" x14ac:dyDescent="0.25">
      <c r="B71" s="462">
        <v>4</v>
      </c>
      <c r="C71" s="462" t="s">
        <v>11</v>
      </c>
      <c r="D71" s="462" t="s">
        <v>91</v>
      </c>
      <c r="E71" s="462" t="s">
        <v>74</v>
      </c>
      <c r="F71" s="462">
        <v>8480000</v>
      </c>
      <c r="G71" s="462">
        <v>8660000</v>
      </c>
      <c r="H71" s="462">
        <v>2</v>
      </c>
      <c r="I71" s="462"/>
      <c r="J71" s="394">
        <v>1</v>
      </c>
      <c r="K71" s="364"/>
    </row>
    <row r="72" spans="2:11" x14ac:dyDescent="0.25">
      <c r="B72" s="462">
        <v>4</v>
      </c>
      <c r="C72" s="462" t="s">
        <v>11</v>
      </c>
      <c r="D72" s="462" t="s">
        <v>91</v>
      </c>
      <c r="E72" s="462" t="s">
        <v>450</v>
      </c>
      <c r="F72" s="462">
        <v>8480000</v>
      </c>
      <c r="G72" s="462">
        <v>8645000</v>
      </c>
      <c r="H72" s="462">
        <v>2</v>
      </c>
      <c r="I72" s="462"/>
      <c r="J72" s="394">
        <v>2</v>
      </c>
      <c r="K72" s="364"/>
    </row>
    <row r="73" spans="2:11" x14ac:dyDescent="0.25">
      <c r="B73" s="462">
        <v>4</v>
      </c>
      <c r="C73" s="462" t="s">
        <v>11</v>
      </c>
      <c r="D73" s="462" t="s">
        <v>91</v>
      </c>
      <c r="E73" s="462" t="s">
        <v>319</v>
      </c>
      <c r="F73" s="462">
        <v>8480000</v>
      </c>
      <c r="G73" s="462">
        <v>8600000</v>
      </c>
      <c r="H73" s="462">
        <v>1</v>
      </c>
      <c r="I73" s="462"/>
      <c r="J73" s="394">
        <v>2</v>
      </c>
      <c r="K73" s="364"/>
    </row>
    <row r="74" spans="2:11" x14ac:dyDescent="0.25">
      <c r="B74" s="462">
        <v>4</v>
      </c>
      <c r="C74" s="462" t="s">
        <v>11</v>
      </c>
      <c r="D74" s="462" t="s">
        <v>111</v>
      </c>
      <c r="E74" s="462" t="s">
        <v>535</v>
      </c>
      <c r="F74" s="462">
        <v>8480000</v>
      </c>
      <c r="G74" s="462">
        <v>8630000</v>
      </c>
      <c r="H74" s="462">
        <v>1</v>
      </c>
      <c r="I74" s="462"/>
      <c r="J74" s="394">
        <v>1</v>
      </c>
      <c r="K74" s="364"/>
    </row>
    <row r="75" spans="2:11" x14ac:dyDescent="0.25">
      <c r="B75" s="462">
        <v>4</v>
      </c>
      <c r="C75" s="462" t="s">
        <v>12</v>
      </c>
      <c r="D75" s="462" t="s">
        <v>12</v>
      </c>
      <c r="E75" s="462" t="s">
        <v>458</v>
      </c>
      <c r="F75" s="462">
        <v>7633000</v>
      </c>
      <c r="G75" s="462">
        <v>41058000</v>
      </c>
      <c r="H75" s="462">
        <v>1</v>
      </c>
      <c r="I75" s="462"/>
      <c r="J75" s="394">
        <v>1</v>
      </c>
      <c r="K75" s="364"/>
    </row>
    <row r="76" spans="2:11" x14ac:dyDescent="0.25">
      <c r="B76" s="462">
        <v>4</v>
      </c>
      <c r="C76" s="462" t="s">
        <v>12</v>
      </c>
      <c r="D76" s="462" t="s">
        <v>12</v>
      </c>
      <c r="E76" s="462" t="s">
        <v>274</v>
      </c>
      <c r="F76" s="462">
        <v>7537000</v>
      </c>
      <c r="G76" s="462">
        <v>42587474.619999997</v>
      </c>
      <c r="H76" s="462">
        <v>2</v>
      </c>
      <c r="I76" s="462"/>
      <c r="J76" s="394">
        <v>2</v>
      </c>
      <c r="K76" s="364"/>
    </row>
    <row r="77" spans="2:11" x14ac:dyDescent="0.25">
      <c r="B77" s="462">
        <v>4</v>
      </c>
      <c r="C77" s="462" t="s">
        <v>12</v>
      </c>
      <c r="D77" s="462" t="s">
        <v>12</v>
      </c>
      <c r="E77" s="462" t="s">
        <v>508</v>
      </c>
      <c r="F77" s="462">
        <v>6293000</v>
      </c>
      <c r="G77" s="462">
        <v>38843000</v>
      </c>
      <c r="H77" s="462">
        <v>1</v>
      </c>
      <c r="I77" s="462"/>
      <c r="J77" s="394">
        <v>1</v>
      </c>
      <c r="K77" s="364"/>
    </row>
    <row r="78" spans="2:11" x14ac:dyDescent="0.25">
      <c r="B78" s="462">
        <v>4</v>
      </c>
      <c r="C78" s="462" t="s">
        <v>12</v>
      </c>
      <c r="D78" s="462" t="s">
        <v>273</v>
      </c>
      <c r="E78" s="462" t="s">
        <v>273</v>
      </c>
      <c r="F78" s="462">
        <v>7403000</v>
      </c>
      <c r="G78" s="462">
        <v>43003849.700000003</v>
      </c>
      <c r="H78" s="462">
        <v>1</v>
      </c>
      <c r="I78" s="462"/>
      <c r="J78" s="394">
        <v>1</v>
      </c>
      <c r="K78" s="364"/>
    </row>
    <row r="79" spans="2:11" x14ac:dyDescent="0.25">
      <c r="B79" s="462">
        <v>4</v>
      </c>
      <c r="C79" s="462" t="s">
        <v>12</v>
      </c>
      <c r="D79" s="462" t="s">
        <v>273</v>
      </c>
      <c r="E79" s="462" t="s">
        <v>536</v>
      </c>
      <c r="F79" s="462">
        <v>8480000</v>
      </c>
      <c r="G79" s="462">
        <v>8630000</v>
      </c>
      <c r="H79" s="462">
        <v>1</v>
      </c>
      <c r="I79" s="462"/>
      <c r="J79" s="394">
        <v>1</v>
      </c>
      <c r="K79" s="364"/>
    </row>
    <row r="80" spans="2:11" x14ac:dyDescent="0.25">
      <c r="B80" s="462">
        <v>4</v>
      </c>
      <c r="C80" s="462" t="s">
        <v>12</v>
      </c>
      <c r="D80" s="462" t="s">
        <v>273</v>
      </c>
      <c r="E80" s="462" t="s">
        <v>308</v>
      </c>
      <c r="F80" s="462">
        <v>7977000</v>
      </c>
      <c r="G80" s="462">
        <v>34000000</v>
      </c>
      <c r="H80" s="462">
        <v>1</v>
      </c>
      <c r="I80" s="462"/>
      <c r="J80" s="394">
        <v>5</v>
      </c>
      <c r="K80" s="364"/>
    </row>
    <row r="81" spans="2:11" x14ac:dyDescent="0.25">
      <c r="B81" s="462">
        <v>4</v>
      </c>
      <c r="C81" s="462" t="s">
        <v>12</v>
      </c>
      <c r="D81" s="462" t="s">
        <v>461</v>
      </c>
      <c r="E81" s="462" t="s">
        <v>537</v>
      </c>
      <c r="F81" s="462">
        <v>8480000</v>
      </c>
      <c r="G81" s="462">
        <v>8630000</v>
      </c>
      <c r="H81" s="462">
        <v>1</v>
      </c>
      <c r="I81" s="462"/>
      <c r="J81" s="394">
        <v>1</v>
      </c>
      <c r="K81" s="364"/>
    </row>
    <row r="82" spans="2:11" x14ac:dyDescent="0.25">
      <c r="B82" s="462">
        <v>4</v>
      </c>
      <c r="C82" s="462" t="s">
        <v>12</v>
      </c>
      <c r="D82" s="462" t="s">
        <v>346</v>
      </c>
      <c r="E82" s="462" t="s">
        <v>538</v>
      </c>
      <c r="F82" s="462">
        <v>12720000</v>
      </c>
      <c r="G82" s="462">
        <v>12840000</v>
      </c>
      <c r="H82" s="462">
        <v>1</v>
      </c>
      <c r="I82" s="462"/>
      <c r="J82" s="394">
        <v>3</v>
      </c>
      <c r="K82" s="364"/>
    </row>
    <row r="83" spans="2:11" x14ac:dyDescent="0.25">
      <c r="B83" s="462">
        <v>4</v>
      </c>
      <c r="C83" s="462" t="s">
        <v>12</v>
      </c>
      <c r="D83" s="462" t="s">
        <v>346</v>
      </c>
      <c r="E83" s="462" t="s">
        <v>338</v>
      </c>
      <c r="F83" s="462">
        <v>8480000</v>
      </c>
      <c r="G83" s="462">
        <v>8630000</v>
      </c>
      <c r="H83" s="462">
        <v>1</v>
      </c>
      <c r="I83" s="462"/>
      <c r="J83" s="394">
        <v>2</v>
      </c>
      <c r="K83" s="364"/>
    </row>
    <row r="84" spans="2:11" x14ac:dyDescent="0.25">
      <c r="B84" s="462">
        <v>4</v>
      </c>
      <c r="C84" s="462" t="s">
        <v>12</v>
      </c>
      <c r="D84" s="462" t="s">
        <v>78</v>
      </c>
      <c r="E84" s="462" t="s">
        <v>78</v>
      </c>
      <c r="F84" s="462">
        <v>9217800</v>
      </c>
      <c r="G84" s="462">
        <v>15690600</v>
      </c>
      <c r="H84" s="462">
        <v>5</v>
      </c>
      <c r="I84" s="462"/>
      <c r="J84" s="394">
        <v>1</v>
      </c>
      <c r="K84" s="364"/>
    </row>
    <row r="85" spans="2:11" x14ac:dyDescent="0.25">
      <c r="B85" s="462">
        <v>4</v>
      </c>
      <c r="C85" s="462" t="s">
        <v>12</v>
      </c>
      <c r="D85" s="462" t="s">
        <v>78</v>
      </c>
      <c r="E85" s="462" t="s">
        <v>495</v>
      </c>
      <c r="F85" s="462">
        <v>7630000</v>
      </c>
      <c r="G85" s="462">
        <v>7750000</v>
      </c>
      <c r="H85" s="462">
        <v>1</v>
      </c>
      <c r="I85" s="462"/>
      <c r="J85" s="394">
        <v>1</v>
      </c>
      <c r="K85" s="364"/>
    </row>
    <row r="86" spans="2:11" x14ac:dyDescent="0.25">
      <c r="B86" s="462">
        <v>4</v>
      </c>
      <c r="C86" s="462" t="s">
        <v>12</v>
      </c>
      <c r="D86" s="462" t="s">
        <v>78</v>
      </c>
      <c r="E86" s="462" t="s">
        <v>539</v>
      </c>
      <c r="F86" s="462">
        <v>8480000</v>
      </c>
      <c r="G86" s="462">
        <v>8630000</v>
      </c>
      <c r="H86" s="462">
        <v>2</v>
      </c>
      <c r="I86" s="462"/>
      <c r="J86" s="394">
        <v>2</v>
      </c>
      <c r="K86" s="364"/>
    </row>
    <row r="87" spans="2:11" x14ac:dyDescent="0.25">
      <c r="B87" s="462">
        <v>4</v>
      </c>
      <c r="C87" s="462" t="s">
        <v>12</v>
      </c>
      <c r="D87" s="462" t="s">
        <v>78</v>
      </c>
      <c r="E87" s="462" t="s">
        <v>540</v>
      </c>
      <c r="F87" s="462">
        <v>8480000</v>
      </c>
      <c r="G87" s="462">
        <v>8954957</v>
      </c>
      <c r="H87" s="462">
        <v>1</v>
      </c>
      <c r="I87" s="462"/>
      <c r="J87" s="394">
        <v>1</v>
      </c>
      <c r="K87" s="364"/>
    </row>
    <row r="88" spans="2:11" x14ac:dyDescent="0.25">
      <c r="B88" s="462">
        <v>4</v>
      </c>
      <c r="C88" s="462" t="s">
        <v>12</v>
      </c>
      <c r="D88" s="462" t="s">
        <v>78</v>
      </c>
      <c r="E88" s="462" t="s">
        <v>369</v>
      </c>
      <c r="F88" s="462">
        <v>10579000</v>
      </c>
      <c r="G88" s="462">
        <v>10750000</v>
      </c>
      <c r="H88" s="462">
        <v>2</v>
      </c>
      <c r="I88" s="462"/>
      <c r="J88" s="394">
        <v>1</v>
      </c>
      <c r="K88" s="364"/>
    </row>
    <row r="89" spans="2:11" x14ac:dyDescent="0.25">
      <c r="B89" s="462">
        <v>4</v>
      </c>
      <c r="C89" s="462" t="s">
        <v>12</v>
      </c>
      <c r="D89" s="462" t="s">
        <v>82</v>
      </c>
      <c r="E89" s="462" t="s">
        <v>496</v>
      </c>
      <c r="F89" s="462">
        <v>5413000</v>
      </c>
      <c r="G89" s="462">
        <v>58863000</v>
      </c>
      <c r="H89" s="462">
        <v>1</v>
      </c>
      <c r="I89" s="462"/>
      <c r="J89" s="394">
        <v>1</v>
      </c>
      <c r="K89" s="364"/>
    </row>
    <row r="90" spans="2:11" x14ac:dyDescent="0.25">
      <c r="B90" s="462">
        <v>4</v>
      </c>
      <c r="C90" s="462" t="s">
        <v>13</v>
      </c>
      <c r="D90" s="462" t="s">
        <v>101</v>
      </c>
      <c r="E90" s="462" t="s">
        <v>379</v>
      </c>
      <c r="F90" s="462">
        <v>8441000</v>
      </c>
      <c r="G90" s="462">
        <v>8610000</v>
      </c>
      <c r="H90" s="462">
        <v>4</v>
      </c>
      <c r="I90" s="462"/>
      <c r="J90" s="394">
        <v>1</v>
      </c>
      <c r="K90" s="364"/>
    </row>
    <row r="91" spans="2:11" x14ac:dyDescent="0.25">
      <c r="B91" s="462">
        <v>4</v>
      </c>
      <c r="C91" s="462" t="s">
        <v>13</v>
      </c>
      <c r="D91" s="462" t="s">
        <v>101</v>
      </c>
      <c r="E91" s="462" t="s">
        <v>93</v>
      </c>
      <c r="F91" s="462">
        <v>9875333.3333333302</v>
      </c>
      <c r="G91" s="462">
        <v>10030000</v>
      </c>
      <c r="H91" s="462">
        <v>3</v>
      </c>
      <c r="I91" s="462"/>
      <c r="J91" s="394">
        <v>1</v>
      </c>
      <c r="K91" s="364"/>
    </row>
    <row r="92" spans="2:11" x14ac:dyDescent="0.25">
      <c r="B92" s="462">
        <v>4</v>
      </c>
      <c r="C92" s="462" t="s">
        <v>13</v>
      </c>
      <c r="D92" s="462" t="s">
        <v>101</v>
      </c>
      <c r="E92" s="462" t="s">
        <v>337</v>
      </c>
      <c r="F92" s="462">
        <v>8995000</v>
      </c>
      <c r="G92" s="462">
        <v>9157500</v>
      </c>
      <c r="H92" s="462">
        <v>8</v>
      </c>
      <c r="I92" s="462"/>
      <c r="J92" s="394">
        <v>1</v>
      </c>
      <c r="K92" s="364"/>
    </row>
    <row r="93" spans="2:11" x14ac:dyDescent="0.25">
      <c r="B93" s="462">
        <v>4</v>
      </c>
      <c r="C93" s="462" t="s">
        <v>64</v>
      </c>
      <c r="D93" s="462" t="s">
        <v>325</v>
      </c>
      <c r="E93" s="462" t="s">
        <v>389</v>
      </c>
      <c r="F93" s="462">
        <v>8092000</v>
      </c>
      <c r="G93" s="462">
        <v>18242000</v>
      </c>
      <c r="H93" s="462">
        <v>1</v>
      </c>
      <c r="I93" s="462"/>
      <c r="J93" s="394">
        <v>1</v>
      </c>
      <c r="K93" s="364"/>
    </row>
    <row r="94" spans="2:11" x14ac:dyDescent="0.25">
      <c r="B94" s="462">
        <v>4</v>
      </c>
      <c r="C94" s="462" t="s">
        <v>64</v>
      </c>
      <c r="D94" s="462" t="s">
        <v>325</v>
      </c>
      <c r="E94" s="462" t="s">
        <v>469</v>
      </c>
      <c r="F94" s="462">
        <v>8480000</v>
      </c>
      <c r="G94" s="462">
        <v>8660000</v>
      </c>
      <c r="H94" s="462">
        <v>1</v>
      </c>
      <c r="I94" s="462"/>
      <c r="J94" s="394">
        <v>1</v>
      </c>
      <c r="K94" s="364"/>
    </row>
    <row r="95" spans="2:11" x14ac:dyDescent="0.25">
      <c r="B95" s="462">
        <v>4</v>
      </c>
      <c r="C95" s="462" t="s">
        <v>64</v>
      </c>
      <c r="D95" s="462" t="s">
        <v>92</v>
      </c>
      <c r="E95" s="462" t="s">
        <v>419</v>
      </c>
      <c r="F95" s="462">
        <v>7288000</v>
      </c>
      <c r="G95" s="462">
        <v>8630000</v>
      </c>
      <c r="H95" s="462">
        <v>1</v>
      </c>
      <c r="I95" s="462"/>
      <c r="J95" s="394">
        <v>8</v>
      </c>
      <c r="K95" s="364"/>
    </row>
    <row r="96" spans="2:11" x14ac:dyDescent="0.25">
      <c r="B96" s="462">
        <v>4</v>
      </c>
      <c r="C96" s="462" t="s">
        <v>64</v>
      </c>
      <c r="D96" s="462" t="s">
        <v>363</v>
      </c>
      <c r="E96" s="462" t="s">
        <v>364</v>
      </c>
      <c r="F96" s="462">
        <v>8480000</v>
      </c>
      <c r="G96" s="462">
        <v>8660000</v>
      </c>
      <c r="H96" s="462">
        <v>1</v>
      </c>
      <c r="I96" s="462"/>
      <c r="J96" s="394">
        <v>1</v>
      </c>
      <c r="K96" s="364"/>
    </row>
    <row r="97" spans="2:11" x14ac:dyDescent="0.25">
      <c r="B97" s="462">
        <v>4</v>
      </c>
      <c r="C97" s="462" t="s">
        <v>65</v>
      </c>
      <c r="D97" s="462" t="s">
        <v>65</v>
      </c>
      <c r="E97" s="462" t="s">
        <v>425</v>
      </c>
      <c r="F97" s="462">
        <v>8462000</v>
      </c>
      <c r="G97" s="462">
        <v>8600000</v>
      </c>
      <c r="H97" s="462">
        <v>1</v>
      </c>
      <c r="I97" s="462"/>
      <c r="J97" s="394">
        <v>1</v>
      </c>
      <c r="K97" s="364"/>
    </row>
    <row r="98" spans="2:11" x14ac:dyDescent="0.25">
      <c r="B98" s="462">
        <v>4</v>
      </c>
      <c r="C98" s="462" t="s">
        <v>65</v>
      </c>
      <c r="D98" s="462" t="s">
        <v>63</v>
      </c>
      <c r="E98" s="462" t="s">
        <v>342</v>
      </c>
      <c r="F98" s="462">
        <v>8480000</v>
      </c>
      <c r="G98" s="462">
        <v>8630000</v>
      </c>
      <c r="H98" s="462">
        <v>1</v>
      </c>
      <c r="I98" s="462"/>
      <c r="J98" s="394">
        <v>1</v>
      </c>
      <c r="K98" s="364"/>
    </row>
    <row r="99" spans="2:11" x14ac:dyDescent="0.25">
      <c r="B99" s="462">
        <v>4</v>
      </c>
      <c r="C99" s="462" t="s">
        <v>65</v>
      </c>
      <c r="D99" s="462" t="s">
        <v>63</v>
      </c>
      <c r="E99" s="462" t="s">
        <v>497</v>
      </c>
      <c r="F99" s="462">
        <v>8480000</v>
      </c>
      <c r="G99" s="462">
        <v>8630000</v>
      </c>
      <c r="H99" s="462">
        <v>1</v>
      </c>
      <c r="I99" s="462"/>
      <c r="J99" s="394">
        <v>1</v>
      </c>
      <c r="K99" s="364"/>
    </row>
    <row r="100" spans="2:11" x14ac:dyDescent="0.25">
      <c r="B100" s="462">
        <v>4</v>
      </c>
      <c r="C100" s="462" t="s">
        <v>65</v>
      </c>
      <c r="D100" s="462" t="s">
        <v>66</v>
      </c>
      <c r="E100" s="462" t="s">
        <v>112</v>
      </c>
      <c r="F100" s="462">
        <v>8480000</v>
      </c>
      <c r="G100" s="462">
        <v>8630000</v>
      </c>
      <c r="H100" s="462">
        <v>3</v>
      </c>
      <c r="I100" s="462"/>
      <c r="J100" s="394">
        <v>1</v>
      </c>
      <c r="K100" s="364"/>
    </row>
    <row r="101" spans="2:11" x14ac:dyDescent="0.25">
      <c r="B101" s="462">
        <v>4</v>
      </c>
      <c r="C101" s="462" t="s">
        <v>65</v>
      </c>
      <c r="D101" s="462" t="s">
        <v>66</v>
      </c>
      <c r="E101" s="462" t="s">
        <v>486</v>
      </c>
      <c r="F101" s="462">
        <v>8480000</v>
      </c>
      <c r="G101" s="462">
        <v>8630000</v>
      </c>
      <c r="H101" s="462">
        <v>1</v>
      </c>
      <c r="I101" s="462"/>
      <c r="J101" s="394">
        <v>4</v>
      </c>
      <c r="K101" s="364"/>
    </row>
    <row r="102" spans="2:11" x14ac:dyDescent="0.25">
      <c r="B102" s="462">
        <v>4</v>
      </c>
      <c r="C102" s="462" t="s">
        <v>65</v>
      </c>
      <c r="D102" s="462" t="s">
        <v>66</v>
      </c>
      <c r="E102" s="462" t="s">
        <v>449</v>
      </c>
      <c r="F102" s="462">
        <v>8480000</v>
      </c>
      <c r="G102" s="462">
        <v>8630000</v>
      </c>
      <c r="H102" s="462">
        <v>1</v>
      </c>
      <c r="I102" s="462"/>
      <c r="J102" s="394">
        <v>1</v>
      </c>
      <c r="K102" s="364"/>
    </row>
    <row r="103" spans="2:11" x14ac:dyDescent="0.25">
      <c r="B103" s="462">
        <v>4</v>
      </c>
      <c r="C103" s="462" t="s">
        <v>65</v>
      </c>
      <c r="D103" s="462" t="s">
        <v>89</v>
      </c>
      <c r="E103" s="462" t="s">
        <v>331</v>
      </c>
      <c r="F103" s="462">
        <v>8339500</v>
      </c>
      <c r="G103" s="462">
        <v>8613333.3333333302</v>
      </c>
      <c r="H103" s="462">
        <v>6</v>
      </c>
      <c r="I103" s="462"/>
      <c r="J103" s="394">
        <v>3</v>
      </c>
      <c r="K103" s="364"/>
    </row>
    <row r="104" spans="2:11" x14ac:dyDescent="0.25">
      <c r="B104" s="462">
        <v>4</v>
      </c>
      <c r="C104" s="462" t="s">
        <v>65</v>
      </c>
      <c r="D104" s="462" t="s">
        <v>80</v>
      </c>
      <c r="E104" s="462" t="s">
        <v>329</v>
      </c>
      <c r="F104" s="462">
        <v>7444000</v>
      </c>
      <c r="G104" s="462">
        <v>19394000</v>
      </c>
      <c r="H104" s="462">
        <v>2</v>
      </c>
      <c r="I104" s="462"/>
      <c r="J104" s="394">
        <v>1</v>
      </c>
      <c r="K104" s="364"/>
    </row>
    <row r="105" spans="2:11" x14ac:dyDescent="0.25">
      <c r="B105" s="462">
        <v>4</v>
      </c>
      <c r="C105" s="462" t="s">
        <v>65</v>
      </c>
      <c r="D105" s="462" t="s">
        <v>80</v>
      </c>
      <c r="E105" s="462" t="s">
        <v>384</v>
      </c>
      <c r="F105" s="462">
        <v>8480000</v>
      </c>
      <c r="G105" s="462">
        <v>8610000</v>
      </c>
      <c r="H105" s="462">
        <v>2</v>
      </c>
      <c r="I105" s="462"/>
      <c r="J105" s="394">
        <v>2</v>
      </c>
      <c r="K105" s="364"/>
    </row>
    <row r="106" spans="2:11" x14ac:dyDescent="0.25">
      <c r="B106" s="462">
        <v>4</v>
      </c>
      <c r="C106" s="462" t="s">
        <v>65</v>
      </c>
      <c r="D106" s="462" t="s">
        <v>80</v>
      </c>
      <c r="E106" s="462" t="s">
        <v>382</v>
      </c>
      <c r="F106" s="462">
        <v>8480000</v>
      </c>
      <c r="G106" s="462">
        <v>8630000</v>
      </c>
      <c r="H106" s="462">
        <v>1</v>
      </c>
      <c r="I106" s="462"/>
      <c r="J106" s="394">
        <v>1</v>
      </c>
      <c r="K106" s="364"/>
    </row>
    <row r="107" spans="2:11" x14ac:dyDescent="0.25">
      <c r="B107" s="462">
        <v>4</v>
      </c>
      <c r="C107" s="462" t="s">
        <v>65</v>
      </c>
      <c r="D107" s="462" t="s">
        <v>354</v>
      </c>
      <c r="E107" s="462" t="s">
        <v>354</v>
      </c>
      <c r="F107" s="462">
        <v>8447000</v>
      </c>
      <c r="G107" s="462">
        <v>8610000</v>
      </c>
      <c r="H107" s="462">
        <v>2</v>
      </c>
      <c r="I107" s="462"/>
      <c r="J107" s="394">
        <v>1</v>
      </c>
      <c r="K107" s="364"/>
    </row>
    <row r="108" spans="2:11" x14ac:dyDescent="0.25">
      <c r="B108" s="462">
        <v>4</v>
      </c>
      <c r="C108" s="462" t="s">
        <v>65</v>
      </c>
      <c r="D108" s="462" t="s">
        <v>67</v>
      </c>
      <c r="E108" s="462" t="s">
        <v>343</v>
      </c>
      <c r="F108" s="462">
        <v>8480000</v>
      </c>
      <c r="G108" s="462">
        <v>8620000</v>
      </c>
      <c r="H108" s="462">
        <v>2</v>
      </c>
      <c r="I108" s="462"/>
      <c r="J108" s="394">
        <v>1</v>
      </c>
      <c r="K108" s="364"/>
    </row>
    <row r="109" spans="2:11" x14ac:dyDescent="0.25">
      <c r="B109" s="462">
        <v>4</v>
      </c>
      <c r="C109" s="462" t="s">
        <v>65</v>
      </c>
      <c r="D109" s="462" t="s">
        <v>67</v>
      </c>
      <c r="E109" s="462" t="s">
        <v>320</v>
      </c>
      <c r="F109" s="462">
        <v>8438000</v>
      </c>
      <c r="G109" s="462">
        <v>8620000</v>
      </c>
      <c r="H109" s="462">
        <v>2</v>
      </c>
      <c r="I109" s="462"/>
      <c r="J109" s="394">
        <v>1</v>
      </c>
      <c r="K109" s="364"/>
    </row>
    <row r="110" spans="2:11" x14ac:dyDescent="0.25">
      <c r="B110" s="462">
        <v>4</v>
      </c>
      <c r="C110" s="462" t="s">
        <v>100</v>
      </c>
      <c r="D110" s="462" t="s">
        <v>100</v>
      </c>
      <c r="E110" s="462" t="s">
        <v>100</v>
      </c>
      <c r="F110" s="462">
        <v>10549000</v>
      </c>
      <c r="G110" s="462">
        <v>17995702.079999998</v>
      </c>
      <c r="H110" s="462">
        <v>2</v>
      </c>
      <c r="I110" s="462"/>
      <c r="J110" s="394">
        <v>10</v>
      </c>
      <c r="K110" s="364"/>
    </row>
    <row r="111" spans="2:11" x14ac:dyDescent="0.25">
      <c r="B111" s="462">
        <v>4</v>
      </c>
      <c r="C111" s="462" t="s">
        <v>100</v>
      </c>
      <c r="D111" s="462" t="s">
        <v>100</v>
      </c>
      <c r="E111" s="462" t="s">
        <v>509</v>
      </c>
      <c r="F111" s="462">
        <v>9922400</v>
      </c>
      <c r="G111" s="462">
        <v>10302000</v>
      </c>
      <c r="H111" s="462">
        <v>5</v>
      </c>
      <c r="I111" s="462"/>
      <c r="J111" s="394">
        <v>40</v>
      </c>
      <c r="K111" s="364"/>
    </row>
    <row r="112" spans="2:11" x14ac:dyDescent="0.25">
      <c r="B112" s="462">
        <v>4</v>
      </c>
      <c r="C112" s="462" t="s">
        <v>100</v>
      </c>
      <c r="D112" s="462" t="s">
        <v>100</v>
      </c>
      <c r="E112" s="462" t="s">
        <v>470</v>
      </c>
      <c r="F112" s="462">
        <v>8480000</v>
      </c>
      <c r="G112" s="462">
        <v>8600000</v>
      </c>
      <c r="H112" s="462">
        <v>1</v>
      </c>
      <c r="I112" s="462"/>
      <c r="J112" s="394">
        <v>2</v>
      </c>
      <c r="K112" s="364"/>
    </row>
    <row r="113" spans="2:11" x14ac:dyDescent="0.25">
      <c r="B113" s="462">
        <v>4</v>
      </c>
      <c r="C113" s="462" t="s">
        <v>100</v>
      </c>
      <c r="D113" s="462" t="s">
        <v>102</v>
      </c>
      <c r="E113" s="462" t="s">
        <v>110</v>
      </c>
      <c r="F113" s="462">
        <v>7831500</v>
      </c>
      <c r="G113" s="462">
        <v>13956625</v>
      </c>
      <c r="H113" s="462">
        <v>8</v>
      </c>
      <c r="I113" s="462"/>
      <c r="J113" s="394">
        <v>2</v>
      </c>
      <c r="K113" s="364"/>
    </row>
    <row r="114" spans="2:11" x14ac:dyDescent="0.25">
      <c r="B114" s="462">
        <v>4</v>
      </c>
      <c r="C114" s="462" t="s">
        <v>100</v>
      </c>
      <c r="D114" s="462" t="s">
        <v>102</v>
      </c>
      <c r="E114" s="462" t="s">
        <v>346</v>
      </c>
      <c r="F114" s="462">
        <v>9328000</v>
      </c>
      <c r="G114" s="462">
        <v>9487070</v>
      </c>
      <c r="H114" s="462">
        <v>5</v>
      </c>
      <c r="I114" s="462"/>
      <c r="J114" s="394">
        <v>2</v>
      </c>
      <c r="K114" s="364"/>
    </row>
    <row r="115" spans="2:11" x14ac:dyDescent="0.25">
      <c r="B115" s="462">
        <v>4</v>
      </c>
      <c r="C115" s="462" t="s">
        <v>100</v>
      </c>
      <c r="D115" s="462" t="s">
        <v>102</v>
      </c>
      <c r="E115" s="462" t="s">
        <v>68</v>
      </c>
      <c r="F115" s="462">
        <v>7819428.57142857</v>
      </c>
      <c r="G115" s="462">
        <v>9866714.2857142892</v>
      </c>
      <c r="H115" s="462">
        <v>7</v>
      </c>
      <c r="I115" s="462"/>
      <c r="J115" s="394">
        <v>1</v>
      </c>
      <c r="K115" s="364"/>
    </row>
    <row r="116" spans="2:11" x14ac:dyDescent="0.25">
      <c r="B116" s="462">
        <v>4</v>
      </c>
      <c r="C116" s="462" t="s">
        <v>100</v>
      </c>
      <c r="D116" s="462" t="s">
        <v>102</v>
      </c>
      <c r="E116" s="462" t="s">
        <v>83</v>
      </c>
      <c r="F116" s="462">
        <v>9916909.0909090899</v>
      </c>
      <c r="G116" s="462">
        <v>10196363.636363599</v>
      </c>
      <c r="H116" s="462">
        <v>11</v>
      </c>
      <c r="I116" s="462"/>
      <c r="J116" s="394">
        <v>1</v>
      </c>
      <c r="K116" s="364"/>
    </row>
    <row r="117" spans="2:11" x14ac:dyDescent="0.25">
      <c r="B117" s="462">
        <v>4</v>
      </c>
      <c r="C117" s="462" t="s">
        <v>100</v>
      </c>
      <c r="D117" s="462" t="s">
        <v>102</v>
      </c>
      <c r="E117" s="462" t="s">
        <v>69</v>
      </c>
      <c r="F117" s="462">
        <v>9543473.6842105296</v>
      </c>
      <c r="G117" s="462">
        <v>11272788.1405263</v>
      </c>
      <c r="H117" s="462">
        <v>19</v>
      </c>
      <c r="I117" s="462"/>
      <c r="J117" s="394">
        <v>1</v>
      </c>
      <c r="K117" s="364"/>
    </row>
    <row r="118" spans="2:11" x14ac:dyDescent="0.25">
      <c r="B118" s="462">
        <v>4</v>
      </c>
      <c r="C118" s="462" t="s">
        <v>100</v>
      </c>
      <c r="D118" s="462" t="s">
        <v>70</v>
      </c>
      <c r="E118" s="462" t="s">
        <v>70</v>
      </c>
      <c r="F118" s="462">
        <v>8480000</v>
      </c>
      <c r="G118" s="462">
        <v>8610000</v>
      </c>
      <c r="H118" s="462">
        <v>2</v>
      </c>
      <c r="I118" s="462"/>
      <c r="J118" s="394">
        <v>1</v>
      </c>
      <c r="K118" s="364"/>
    </row>
    <row r="119" spans="2:11" x14ac:dyDescent="0.25">
      <c r="B119" s="462">
        <v>4</v>
      </c>
      <c r="C119" s="462" t="s">
        <v>100</v>
      </c>
      <c r="D119" s="462" t="s">
        <v>70</v>
      </c>
      <c r="E119" s="462" t="s">
        <v>344</v>
      </c>
      <c r="F119" s="462">
        <v>8408000</v>
      </c>
      <c r="G119" s="462">
        <v>8610000</v>
      </c>
      <c r="H119" s="462">
        <v>1</v>
      </c>
      <c r="I119" s="462"/>
      <c r="J119" s="394">
        <v>2</v>
      </c>
      <c r="K119" s="364"/>
    </row>
    <row r="120" spans="2:11" x14ac:dyDescent="0.25">
      <c r="B120" s="462">
        <v>4</v>
      </c>
      <c r="C120" s="462" t="s">
        <v>100</v>
      </c>
      <c r="D120" s="462" t="s">
        <v>70</v>
      </c>
      <c r="E120" s="462" t="s">
        <v>388</v>
      </c>
      <c r="F120" s="462">
        <v>8480000</v>
      </c>
      <c r="G120" s="462">
        <v>8680000</v>
      </c>
      <c r="H120" s="462">
        <v>1</v>
      </c>
      <c r="I120" s="462"/>
      <c r="J120" s="394">
        <v>2</v>
      </c>
      <c r="K120" s="364"/>
    </row>
    <row r="121" spans="2:11" x14ac:dyDescent="0.25">
      <c r="B121" s="462">
        <v>4</v>
      </c>
      <c r="C121" s="462" t="s">
        <v>100</v>
      </c>
      <c r="D121" s="462" t="s">
        <v>311</v>
      </c>
      <c r="E121" s="462" t="s">
        <v>511</v>
      </c>
      <c r="F121" s="462">
        <v>8480000</v>
      </c>
      <c r="G121" s="462">
        <v>8750000</v>
      </c>
      <c r="H121" s="462">
        <v>2</v>
      </c>
      <c r="I121" s="462"/>
      <c r="J121" s="394">
        <v>1</v>
      </c>
      <c r="K121" s="364"/>
    </row>
    <row r="122" spans="2:11" x14ac:dyDescent="0.25">
      <c r="B122" s="462">
        <v>4</v>
      </c>
      <c r="C122" s="462" t="s">
        <v>100</v>
      </c>
      <c r="D122" s="462" t="s">
        <v>311</v>
      </c>
      <c r="E122" s="462" t="s">
        <v>541</v>
      </c>
      <c r="F122" s="462">
        <v>8438000</v>
      </c>
      <c r="G122" s="462">
        <v>8735000</v>
      </c>
      <c r="H122" s="462">
        <v>2</v>
      </c>
      <c r="I122" s="462"/>
      <c r="K122" s="364"/>
    </row>
    <row r="123" spans="2:11" x14ac:dyDescent="0.25">
      <c r="B123" s="462">
        <v>4</v>
      </c>
      <c r="C123" s="462" t="s">
        <v>100</v>
      </c>
      <c r="D123" s="462" t="s">
        <v>317</v>
      </c>
      <c r="E123" s="462" t="s">
        <v>317</v>
      </c>
      <c r="F123" s="462">
        <v>10582000</v>
      </c>
      <c r="G123" s="462">
        <v>11295500</v>
      </c>
      <c r="H123" s="462">
        <v>2</v>
      </c>
      <c r="I123" s="462"/>
      <c r="K123" s="364"/>
    </row>
    <row r="124" spans="2:11" x14ac:dyDescent="0.25">
      <c r="B124" s="462">
        <v>4</v>
      </c>
      <c r="C124" s="462" t="s">
        <v>100</v>
      </c>
      <c r="D124" s="462" t="s">
        <v>317</v>
      </c>
      <c r="E124" s="462" t="s">
        <v>432</v>
      </c>
      <c r="F124" s="462">
        <v>12720000</v>
      </c>
      <c r="G124" s="462">
        <v>12870000</v>
      </c>
      <c r="H124" s="462">
        <v>1</v>
      </c>
      <c r="I124" s="462"/>
      <c r="K124" s="364"/>
    </row>
    <row r="125" spans="2:11" x14ac:dyDescent="0.25">
      <c r="B125" s="462">
        <v>4</v>
      </c>
      <c r="C125" s="462" t="s">
        <v>100</v>
      </c>
      <c r="D125" s="462" t="s">
        <v>317</v>
      </c>
      <c r="E125" s="462" t="s">
        <v>439</v>
      </c>
      <c r="F125" s="462">
        <v>8360000</v>
      </c>
      <c r="G125" s="462">
        <v>8600000</v>
      </c>
      <c r="H125" s="462">
        <v>1</v>
      </c>
      <c r="I125" s="462"/>
      <c r="K125" s="364"/>
    </row>
    <row r="126" spans="2:11" x14ac:dyDescent="0.25">
      <c r="B126" s="462">
        <v>4</v>
      </c>
      <c r="C126" s="462" t="s">
        <v>100</v>
      </c>
      <c r="D126" s="462" t="s">
        <v>103</v>
      </c>
      <c r="E126" s="462" t="s">
        <v>103</v>
      </c>
      <c r="F126" s="462">
        <v>8450000</v>
      </c>
      <c r="G126" s="462">
        <v>8704000</v>
      </c>
      <c r="H126" s="462">
        <v>3</v>
      </c>
      <c r="I126" s="462"/>
      <c r="K126" s="364"/>
    </row>
    <row r="127" spans="2:11" x14ac:dyDescent="0.25">
      <c r="B127" s="462">
        <v>4</v>
      </c>
      <c r="C127" s="462" t="s">
        <v>100</v>
      </c>
      <c r="D127" s="462" t="s">
        <v>103</v>
      </c>
      <c r="E127" s="462" t="s">
        <v>378</v>
      </c>
      <c r="F127" s="462">
        <v>10168800</v>
      </c>
      <c r="G127" s="462">
        <v>10334000</v>
      </c>
      <c r="H127" s="462">
        <v>5</v>
      </c>
      <c r="I127" s="462"/>
      <c r="K127" s="364"/>
    </row>
    <row r="128" spans="2:11" x14ac:dyDescent="0.25">
      <c r="B128" s="462">
        <v>4</v>
      </c>
      <c r="C128" s="462" t="s">
        <v>100</v>
      </c>
      <c r="D128" s="462" t="s">
        <v>103</v>
      </c>
      <c r="E128" s="462" t="s">
        <v>433</v>
      </c>
      <c r="F128" s="462">
        <v>8436000</v>
      </c>
      <c r="G128" s="462">
        <v>11404000</v>
      </c>
      <c r="H128" s="462">
        <v>3</v>
      </c>
      <c r="I128" s="462"/>
      <c r="K128" s="364"/>
    </row>
    <row r="129" spans="2:11" x14ac:dyDescent="0.25">
      <c r="B129" s="462">
        <v>22</v>
      </c>
      <c r="C129" s="462" t="s">
        <v>98</v>
      </c>
      <c r="D129" s="462" t="s">
        <v>72</v>
      </c>
      <c r="E129" s="462" t="s">
        <v>423</v>
      </c>
      <c r="F129" s="462">
        <v>8206000</v>
      </c>
      <c r="G129" s="462">
        <v>21606000</v>
      </c>
      <c r="H129" s="462">
        <v>1</v>
      </c>
      <c r="I129" s="462"/>
      <c r="K129" s="364"/>
    </row>
    <row r="130" spans="2:11" x14ac:dyDescent="0.25">
      <c r="B130" s="462">
        <v>27</v>
      </c>
      <c r="C130" s="462" t="s">
        <v>98</v>
      </c>
      <c r="D130" s="462" t="s">
        <v>98</v>
      </c>
      <c r="E130" s="462" t="s">
        <v>375</v>
      </c>
      <c r="F130" s="462">
        <v>7460500</v>
      </c>
      <c r="G130" s="462">
        <v>40578000</v>
      </c>
      <c r="H130" s="462">
        <v>2</v>
      </c>
      <c r="I130" s="462"/>
      <c r="K130" s="364"/>
    </row>
    <row r="131" spans="2:11" x14ac:dyDescent="0.25">
      <c r="B131" s="462">
        <v>27</v>
      </c>
      <c r="C131" s="462" t="s">
        <v>98</v>
      </c>
      <c r="D131" s="462" t="s">
        <v>98</v>
      </c>
      <c r="E131" s="462" t="s">
        <v>463</v>
      </c>
      <c r="F131" s="462">
        <v>7900000</v>
      </c>
      <c r="G131" s="462">
        <v>31767000</v>
      </c>
      <c r="H131" s="462">
        <v>1</v>
      </c>
      <c r="I131" s="462"/>
      <c r="K131" s="364"/>
    </row>
    <row r="132" spans="2:11" x14ac:dyDescent="0.25">
      <c r="B132" s="462">
        <v>27</v>
      </c>
      <c r="C132" s="462" t="s">
        <v>98</v>
      </c>
      <c r="D132" s="462" t="s">
        <v>426</v>
      </c>
      <c r="E132" s="462" t="s">
        <v>542</v>
      </c>
      <c r="F132" s="462">
        <v>6867000</v>
      </c>
      <c r="G132" s="462">
        <v>58834000</v>
      </c>
      <c r="H132" s="462">
        <v>1</v>
      </c>
      <c r="I132" s="462"/>
      <c r="K132" s="364"/>
    </row>
    <row r="133" spans="2:11" x14ac:dyDescent="0.25">
      <c r="B133" s="462">
        <v>27</v>
      </c>
      <c r="C133" s="462" t="s">
        <v>11</v>
      </c>
      <c r="D133" s="462" t="s">
        <v>76</v>
      </c>
      <c r="E133" s="462" t="s">
        <v>399</v>
      </c>
      <c r="F133" s="462">
        <v>7288000</v>
      </c>
      <c r="G133" s="462">
        <v>29559000</v>
      </c>
      <c r="H133" s="462">
        <v>1</v>
      </c>
      <c r="I133" s="462"/>
      <c r="J133" s="395"/>
      <c r="K133" s="393"/>
    </row>
    <row r="134" spans="2:11" x14ac:dyDescent="0.25">
      <c r="B134" s="462">
        <v>27</v>
      </c>
      <c r="C134" s="462" t="s">
        <v>11</v>
      </c>
      <c r="D134" s="462" t="s">
        <v>76</v>
      </c>
      <c r="E134" s="462" t="s">
        <v>468</v>
      </c>
      <c r="F134" s="462">
        <v>7097000</v>
      </c>
      <c r="G134" s="462">
        <v>17725000</v>
      </c>
      <c r="H134" s="462">
        <v>1</v>
      </c>
      <c r="I134" s="462"/>
      <c r="K134" s="364"/>
    </row>
    <row r="135" spans="2:11" x14ac:dyDescent="0.25">
      <c r="B135" s="462">
        <v>27</v>
      </c>
      <c r="C135" s="462" t="s">
        <v>11</v>
      </c>
      <c r="D135" s="462" t="s">
        <v>435</v>
      </c>
      <c r="E135" s="462" t="s">
        <v>543</v>
      </c>
      <c r="F135" s="462">
        <v>8130000</v>
      </c>
      <c r="G135" s="462">
        <v>20659000</v>
      </c>
      <c r="H135" s="462">
        <v>1</v>
      </c>
      <c r="I135" s="462"/>
      <c r="K135" s="364"/>
    </row>
    <row r="136" spans="2:11" x14ac:dyDescent="0.25">
      <c r="B136" s="462">
        <v>27</v>
      </c>
      <c r="C136" s="462" t="s">
        <v>64</v>
      </c>
      <c r="D136" s="462" t="s">
        <v>88</v>
      </c>
      <c r="E136" s="462" t="s">
        <v>391</v>
      </c>
      <c r="F136" s="462">
        <v>7212000</v>
      </c>
      <c r="G136" s="462">
        <v>18630000</v>
      </c>
      <c r="H136" s="462">
        <v>1</v>
      </c>
      <c r="I136" s="462"/>
      <c r="K136" s="364"/>
    </row>
    <row r="137" spans="2:11" x14ac:dyDescent="0.25">
      <c r="B137" s="462">
        <v>27</v>
      </c>
      <c r="C137" s="462" t="s">
        <v>64</v>
      </c>
      <c r="D137" s="462" t="s">
        <v>106</v>
      </c>
      <c r="E137" s="462" t="s">
        <v>106</v>
      </c>
      <c r="F137" s="462">
        <v>7747000</v>
      </c>
      <c r="G137" s="462">
        <v>22676000</v>
      </c>
      <c r="H137" s="462">
        <v>1</v>
      </c>
      <c r="I137" s="462"/>
      <c r="K137" s="364"/>
    </row>
    <row r="138" spans="2:11" x14ac:dyDescent="0.25">
      <c r="B138" s="462">
        <v>87</v>
      </c>
      <c r="C138" s="462" t="s">
        <v>98</v>
      </c>
      <c r="D138" s="462" t="s">
        <v>104</v>
      </c>
      <c r="E138" s="462" t="s">
        <v>73</v>
      </c>
      <c r="F138" s="462">
        <v>8450000</v>
      </c>
      <c r="G138" s="462">
        <v>8758737.2200000007</v>
      </c>
      <c r="H138" s="462">
        <v>1</v>
      </c>
      <c r="I138" s="462"/>
      <c r="K138" s="364"/>
    </row>
    <row r="139" spans="2:11" x14ac:dyDescent="0.25">
      <c r="B139" s="462">
        <v>87</v>
      </c>
      <c r="C139" s="462" t="s">
        <v>98</v>
      </c>
      <c r="D139" s="462" t="s">
        <v>104</v>
      </c>
      <c r="E139" s="462" t="s">
        <v>327</v>
      </c>
      <c r="F139" s="462">
        <v>12720000</v>
      </c>
      <c r="G139" s="462">
        <v>12845114.109999999</v>
      </c>
      <c r="H139" s="462">
        <v>1</v>
      </c>
      <c r="I139" s="462"/>
      <c r="K139" s="364"/>
    </row>
    <row r="140" spans="2:11" x14ac:dyDescent="0.25">
      <c r="B140" s="462">
        <v>87</v>
      </c>
      <c r="C140" s="462" t="s">
        <v>98</v>
      </c>
      <c r="D140" s="462" t="s">
        <v>104</v>
      </c>
      <c r="E140" s="462" t="s">
        <v>408</v>
      </c>
      <c r="F140" s="462">
        <v>12720000</v>
      </c>
      <c r="G140" s="462">
        <v>13113330.58</v>
      </c>
      <c r="H140" s="462">
        <v>1</v>
      </c>
      <c r="I140" s="462"/>
      <c r="K140" s="364"/>
    </row>
    <row r="141" spans="2:11" x14ac:dyDescent="0.25">
      <c r="B141" s="462">
        <v>87</v>
      </c>
      <c r="C141" s="462" t="s">
        <v>11</v>
      </c>
      <c r="D141" s="462" t="s">
        <v>77</v>
      </c>
      <c r="E141" s="462" t="s">
        <v>341</v>
      </c>
      <c r="F141" s="462">
        <v>12720000</v>
      </c>
      <c r="G141" s="462">
        <v>13113330.58</v>
      </c>
      <c r="H141" s="462">
        <v>1</v>
      </c>
      <c r="I141" s="462"/>
      <c r="K141" s="364"/>
    </row>
    <row r="142" spans="2:11" x14ac:dyDescent="0.25">
      <c r="B142" s="462">
        <v>87</v>
      </c>
      <c r="C142" s="462" t="s">
        <v>11</v>
      </c>
      <c r="D142" s="462" t="s">
        <v>91</v>
      </c>
      <c r="E142" s="462" t="s">
        <v>450</v>
      </c>
      <c r="F142" s="462">
        <v>8480000</v>
      </c>
      <c r="G142" s="462">
        <v>8595930.9800000004</v>
      </c>
      <c r="H142" s="462">
        <v>1</v>
      </c>
      <c r="I142" s="462"/>
      <c r="K142" s="364"/>
    </row>
    <row r="143" spans="2:11" x14ac:dyDescent="0.25">
      <c r="B143" s="462">
        <v>87</v>
      </c>
      <c r="C143" s="462" t="s">
        <v>11</v>
      </c>
      <c r="D143" s="462" t="s">
        <v>91</v>
      </c>
      <c r="E143" s="462" t="s">
        <v>319</v>
      </c>
      <c r="F143" s="462">
        <v>8480000</v>
      </c>
      <c r="G143" s="462">
        <v>8595930.9800000004</v>
      </c>
      <c r="H143" s="462">
        <v>1</v>
      </c>
      <c r="I143" s="462"/>
      <c r="K143" s="364"/>
    </row>
    <row r="144" spans="2:11" x14ac:dyDescent="0.25">
      <c r="B144" s="462">
        <v>87</v>
      </c>
      <c r="C144" s="462" t="s">
        <v>64</v>
      </c>
      <c r="D144" s="462" t="s">
        <v>79</v>
      </c>
      <c r="E144" s="462" t="s">
        <v>79</v>
      </c>
      <c r="F144" s="462">
        <v>8480000</v>
      </c>
      <c r="G144" s="462">
        <v>8595930.9800000004</v>
      </c>
      <c r="H144" s="462">
        <v>1</v>
      </c>
      <c r="I144" s="462"/>
      <c r="K144" s="364"/>
    </row>
    <row r="145" spans="2:11" x14ac:dyDescent="0.25">
      <c r="B145" s="462">
        <v>87</v>
      </c>
      <c r="C145" s="462" t="s">
        <v>64</v>
      </c>
      <c r="D145" s="462" t="s">
        <v>92</v>
      </c>
      <c r="E145" s="462" t="s">
        <v>92</v>
      </c>
      <c r="F145" s="462">
        <v>12720000</v>
      </c>
      <c r="G145" s="462">
        <v>13113330.58</v>
      </c>
      <c r="H145" s="462">
        <v>1</v>
      </c>
      <c r="I145" s="462"/>
      <c r="K145" s="364"/>
    </row>
    <row r="146" spans="2:11" x14ac:dyDescent="0.25">
      <c r="B146" s="462">
        <v>87</v>
      </c>
      <c r="C146" s="462" t="s">
        <v>64</v>
      </c>
      <c r="D146" s="462" t="s">
        <v>217</v>
      </c>
      <c r="E146" s="462" t="s">
        <v>217</v>
      </c>
      <c r="F146" s="462">
        <v>8402000</v>
      </c>
      <c r="G146" s="462">
        <v>8758737.2200000007</v>
      </c>
      <c r="H146" s="462">
        <v>1</v>
      </c>
      <c r="I146" s="462"/>
      <c r="K146" s="364"/>
    </row>
    <row r="147" spans="2:11" x14ac:dyDescent="0.25">
      <c r="B147" s="462">
        <v>87</v>
      </c>
      <c r="C147" s="462" t="s">
        <v>64</v>
      </c>
      <c r="D147" s="462" t="s">
        <v>363</v>
      </c>
      <c r="E147" s="462" t="s">
        <v>364</v>
      </c>
      <c r="F147" s="462">
        <v>8480000</v>
      </c>
      <c r="G147" s="462">
        <v>8770197.4100000001</v>
      </c>
      <c r="H147" s="462">
        <v>1</v>
      </c>
      <c r="I147" s="462"/>
      <c r="K147" s="364"/>
    </row>
    <row r="148" spans="2:11" x14ac:dyDescent="0.25">
      <c r="B148" s="462">
        <v>87</v>
      </c>
      <c r="C148" s="462" t="s">
        <v>64</v>
      </c>
      <c r="D148" s="462" t="s">
        <v>363</v>
      </c>
      <c r="E148" s="462" t="s">
        <v>544</v>
      </c>
      <c r="F148" s="462">
        <v>8480000</v>
      </c>
      <c r="G148" s="462">
        <v>8595930.9800000004</v>
      </c>
      <c r="H148" s="462">
        <v>1</v>
      </c>
      <c r="I148" s="462"/>
      <c r="K148" s="364"/>
    </row>
    <row r="149" spans="2:11" x14ac:dyDescent="0.25">
      <c r="B149" s="462">
        <v>87</v>
      </c>
      <c r="C149" s="462" t="s">
        <v>65</v>
      </c>
      <c r="D149" s="462" t="s">
        <v>65</v>
      </c>
      <c r="E149" s="462" t="s">
        <v>490</v>
      </c>
      <c r="F149" s="462">
        <v>8480000</v>
      </c>
      <c r="G149" s="462">
        <v>8595930.9800000004</v>
      </c>
      <c r="H149" s="462">
        <v>1</v>
      </c>
      <c r="I149" s="462"/>
      <c r="K149" s="364"/>
    </row>
    <row r="150" spans="2:11" x14ac:dyDescent="0.25">
      <c r="B150" s="462">
        <v>87</v>
      </c>
      <c r="C150" s="462" t="s">
        <v>65</v>
      </c>
      <c r="D150" s="462" t="s">
        <v>63</v>
      </c>
      <c r="E150" s="462" t="s">
        <v>63</v>
      </c>
      <c r="F150" s="462">
        <v>12720000</v>
      </c>
      <c r="G150" s="462">
        <v>12879296.609999999</v>
      </c>
      <c r="H150" s="462">
        <v>1</v>
      </c>
      <c r="I150" s="462"/>
      <c r="K150" s="364"/>
    </row>
    <row r="151" spans="2:11" x14ac:dyDescent="0.25">
      <c r="B151" s="462">
        <v>87</v>
      </c>
      <c r="C151" s="462" t="s">
        <v>65</v>
      </c>
      <c r="D151" s="462" t="s">
        <v>66</v>
      </c>
      <c r="E151" s="462" t="s">
        <v>112</v>
      </c>
      <c r="F151" s="462">
        <v>8480000</v>
      </c>
      <c r="G151" s="462">
        <v>8595930.9800000004</v>
      </c>
      <c r="H151" s="462">
        <v>1</v>
      </c>
      <c r="I151" s="462"/>
      <c r="K151" s="364"/>
    </row>
    <row r="152" spans="2:11" x14ac:dyDescent="0.25">
      <c r="B152" s="462">
        <v>87</v>
      </c>
      <c r="C152" s="462" t="s">
        <v>65</v>
      </c>
      <c r="D152" s="462" t="s">
        <v>89</v>
      </c>
      <c r="E152" s="462" t="s">
        <v>89</v>
      </c>
      <c r="F152" s="462">
        <v>8480000</v>
      </c>
      <c r="G152" s="462">
        <v>8595930.9800000004</v>
      </c>
      <c r="H152" s="462">
        <v>1</v>
      </c>
      <c r="I152" s="462"/>
      <c r="K152" s="364"/>
    </row>
    <row r="153" spans="2:11" x14ac:dyDescent="0.25">
      <c r="B153" s="462">
        <v>87</v>
      </c>
      <c r="C153" s="462" t="s">
        <v>65</v>
      </c>
      <c r="D153" s="462" t="s">
        <v>89</v>
      </c>
      <c r="E153" s="462" t="s">
        <v>380</v>
      </c>
      <c r="F153" s="462">
        <v>8480000</v>
      </c>
      <c r="G153" s="462">
        <v>8595930.9800000004</v>
      </c>
      <c r="H153" s="462">
        <v>2</v>
      </c>
      <c r="I153" s="462"/>
      <c r="K153" s="364"/>
    </row>
    <row r="154" spans="2:11" x14ac:dyDescent="0.25">
      <c r="B154" s="462">
        <v>87</v>
      </c>
      <c r="C154" s="462" t="s">
        <v>65</v>
      </c>
      <c r="D154" s="462" t="s">
        <v>89</v>
      </c>
      <c r="E154" s="462" t="s">
        <v>499</v>
      </c>
      <c r="F154" s="462">
        <v>8480000</v>
      </c>
      <c r="G154" s="462">
        <v>8595930.9800000004</v>
      </c>
      <c r="H154" s="462">
        <v>1</v>
      </c>
      <c r="I154" s="462"/>
      <c r="K154" s="364"/>
    </row>
    <row r="155" spans="2:11" x14ac:dyDescent="0.25">
      <c r="B155" s="462">
        <v>87</v>
      </c>
      <c r="C155" s="462" t="s">
        <v>65</v>
      </c>
      <c r="D155" s="462" t="s">
        <v>80</v>
      </c>
      <c r="E155" s="462" t="s">
        <v>329</v>
      </c>
      <c r="F155" s="462">
        <v>7939000</v>
      </c>
      <c r="G155" s="462">
        <v>8758737.2200000007</v>
      </c>
      <c r="H155" s="462">
        <v>1</v>
      </c>
      <c r="I155" s="462"/>
      <c r="K155" s="364"/>
    </row>
    <row r="156" spans="2:11" x14ac:dyDescent="0.25">
      <c r="B156" s="462">
        <v>87</v>
      </c>
      <c r="C156" s="462" t="s">
        <v>65</v>
      </c>
      <c r="D156" s="462" t="s">
        <v>80</v>
      </c>
      <c r="E156" s="462" t="s">
        <v>90</v>
      </c>
      <c r="F156" s="462">
        <v>8480000</v>
      </c>
      <c r="G156" s="462">
        <v>8758737.2200000007</v>
      </c>
      <c r="H156" s="462">
        <v>1</v>
      </c>
      <c r="I156" s="462"/>
      <c r="K156" s="364"/>
    </row>
    <row r="157" spans="2:11" x14ac:dyDescent="0.25">
      <c r="B157" s="462">
        <v>87</v>
      </c>
      <c r="C157" s="462" t="s">
        <v>65</v>
      </c>
      <c r="D157" s="462" t="s">
        <v>80</v>
      </c>
      <c r="E157" s="462" t="s">
        <v>382</v>
      </c>
      <c r="F157" s="462">
        <v>8480000</v>
      </c>
      <c r="G157" s="462">
        <v>8595930.9800000004</v>
      </c>
      <c r="H157" s="462">
        <v>1</v>
      </c>
      <c r="I157" s="462"/>
      <c r="K157" s="364"/>
    </row>
    <row r="158" spans="2:11" x14ac:dyDescent="0.25">
      <c r="B158" s="462">
        <v>87</v>
      </c>
      <c r="C158" s="462" t="s">
        <v>65</v>
      </c>
      <c r="D158" s="462" t="s">
        <v>354</v>
      </c>
      <c r="E158" s="462" t="s">
        <v>354</v>
      </c>
      <c r="F158" s="462">
        <v>8480000</v>
      </c>
      <c r="G158" s="462">
        <v>8758737.2200000007</v>
      </c>
      <c r="H158" s="462">
        <v>1</v>
      </c>
      <c r="I158" s="462"/>
      <c r="K158" s="364"/>
    </row>
    <row r="159" spans="2:11" x14ac:dyDescent="0.25">
      <c r="B159" s="462">
        <v>87</v>
      </c>
      <c r="C159" s="462" t="s">
        <v>65</v>
      </c>
      <c r="D159" s="462" t="s">
        <v>67</v>
      </c>
      <c r="E159" s="462" t="s">
        <v>411</v>
      </c>
      <c r="F159" s="462">
        <v>8480000</v>
      </c>
      <c r="G159" s="462">
        <v>8777137.3699999992</v>
      </c>
      <c r="H159" s="462">
        <v>1</v>
      </c>
      <c r="I159" s="462"/>
      <c r="K159" s="364"/>
    </row>
    <row r="160" spans="2:11" x14ac:dyDescent="0.25">
      <c r="B160" s="462">
        <v>90</v>
      </c>
      <c r="C160" s="462" t="s">
        <v>98</v>
      </c>
      <c r="D160" s="462" t="s">
        <v>397</v>
      </c>
      <c r="E160" s="462" t="s">
        <v>510</v>
      </c>
      <c r="F160" s="462">
        <v>7624000</v>
      </c>
      <c r="G160" s="462">
        <v>7624000</v>
      </c>
      <c r="H160" s="462">
        <v>1</v>
      </c>
      <c r="I160" s="462"/>
      <c r="K160" s="364"/>
    </row>
    <row r="161" spans="2:11" x14ac:dyDescent="0.25">
      <c r="B161" s="462">
        <v>90</v>
      </c>
      <c r="C161" s="462" t="s">
        <v>98</v>
      </c>
      <c r="D161" s="462" t="s">
        <v>347</v>
      </c>
      <c r="E161" s="462" t="s">
        <v>471</v>
      </c>
      <c r="F161" s="462">
        <v>11445000</v>
      </c>
      <c r="G161" s="462">
        <v>11445000</v>
      </c>
      <c r="H161" s="462">
        <v>1</v>
      </c>
      <c r="I161" s="462"/>
      <c r="K161" s="364"/>
    </row>
    <row r="162" spans="2:11" x14ac:dyDescent="0.25">
      <c r="B162" s="462">
        <v>90</v>
      </c>
      <c r="C162" s="462" t="s">
        <v>98</v>
      </c>
      <c r="D162" s="462" t="s">
        <v>104</v>
      </c>
      <c r="E162" s="462" t="s">
        <v>377</v>
      </c>
      <c r="F162" s="462">
        <v>7613000</v>
      </c>
      <c r="G162" s="462">
        <v>7613000</v>
      </c>
      <c r="H162" s="462">
        <v>1</v>
      </c>
      <c r="I162" s="462"/>
      <c r="K162" s="364"/>
    </row>
    <row r="163" spans="2:11" x14ac:dyDescent="0.25">
      <c r="B163" s="462">
        <v>90</v>
      </c>
      <c r="C163" s="462" t="s">
        <v>98</v>
      </c>
      <c r="D163" s="462" t="s">
        <v>104</v>
      </c>
      <c r="E163" s="462" t="s">
        <v>327</v>
      </c>
      <c r="F163" s="462">
        <v>7177000</v>
      </c>
      <c r="G163" s="462">
        <v>7630000</v>
      </c>
      <c r="H163" s="462">
        <v>1</v>
      </c>
      <c r="I163" s="462"/>
      <c r="K163" s="364"/>
    </row>
    <row r="164" spans="2:11" x14ac:dyDescent="0.25">
      <c r="B164" s="462">
        <v>90</v>
      </c>
      <c r="C164" s="462" t="s">
        <v>98</v>
      </c>
      <c r="D164" s="462" t="s">
        <v>104</v>
      </c>
      <c r="E164" s="462" t="s">
        <v>440</v>
      </c>
      <c r="F164" s="462">
        <v>7578500</v>
      </c>
      <c r="G164" s="462">
        <v>7626500</v>
      </c>
      <c r="H164" s="462">
        <v>2</v>
      </c>
      <c r="I164" s="462"/>
      <c r="K164" s="364"/>
    </row>
    <row r="165" spans="2:11" x14ac:dyDescent="0.25">
      <c r="B165" s="462">
        <v>90</v>
      </c>
      <c r="C165" s="462" t="s">
        <v>11</v>
      </c>
      <c r="D165" s="462" t="s">
        <v>99</v>
      </c>
      <c r="E165" s="462" t="s">
        <v>487</v>
      </c>
      <c r="F165" s="462">
        <v>7590000</v>
      </c>
      <c r="G165" s="462">
        <v>7630000</v>
      </c>
      <c r="H165" s="462">
        <v>1</v>
      </c>
      <c r="I165" s="462"/>
      <c r="K165" s="364"/>
    </row>
    <row r="166" spans="2:11" x14ac:dyDescent="0.25">
      <c r="B166" s="462">
        <v>90</v>
      </c>
      <c r="C166" s="462" t="s">
        <v>11</v>
      </c>
      <c r="D166" s="462" t="s">
        <v>415</v>
      </c>
      <c r="E166" s="462" t="s">
        <v>415</v>
      </c>
      <c r="F166" s="462">
        <v>7630000</v>
      </c>
      <c r="G166" s="462">
        <v>7630000</v>
      </c>
      <c r="H166" s="462">
        <v>1</v>
      </c>
      <c r="I166" s="462"/>
      <c r="K166" s="364"/>
    </row>
    <row r="167" spans="2:11" x14ac:dyDescent="0.25">
      <c r="B167" s="462">
        <v>90</v>
      </c>
      <c r="C167" s="462" t="s">
        <v>11</v>
      </c>
      <c r="D167" s="462" t="s">
        <v>77</v>
      </c>
      <c r="E167" s="462" t="s">
        <v>77</v>
      </c>
      <c r="F167" s="462">
        <v>7630000</v>
      </c>
      <c r="G167" s="462">
        <v>7630000</v>
      </c>
      <c r="H167" s="462">
        <v>2</v>
      </c>
      <c r="I167" s="462"/>
      <c r="K167" s="364"/>
    </row>
    <row r="168" spans="2:11" x14ac:dyDescent="0.25">
      <c r="B168" s="462">
        <v>90</v>
      </c>
      <c r="C168" s="462" t="s">
        <v>11</v>
      </c>
      <c r="D168" s="462" t="s">
        <v>328</v>
      </c>
      <c r="E168" s="462" t="s">
        <v>328</v>
      </c>
      <c r="F168" s="462">
        <v>7630000</v>
      </c>
      <c r="G168" s="462">
        <v>7630000</v>
      </c>
      <c r="H168" s="462">
        <v>3</v>
      </c>
      <c r="I168" s="462"/>
      <c r="K168" s="364"/>
    </row>
    <row r="169" spans="2:11" x14ac:dyDescent="0.25">
      <c r="B169" s="462">
        <v>90</v>
      </c>
      <c r="C169" s="462" t="s">
        <v>11</v>
      </c>
      <c r="D169" s="462" t="s">
        <v>91</v>
      </c>
      <c r="E169" s="462" t="s">
        <v>74</v>
      </c>
      <c r="F169" s="462">
        <v>7630000</v>
      </c>
      <c r="G169" s="462">
        <v>7630000</v>
      </c>
      <c r="H169" s="462">
        <v>1</v>
      </c>
      <c r="I169" s="462"/>
      <c r="K169" s="364"/>
    </row>
    <row r="170" spans="2:11" x14ac:dyDescent="0.25">
      <c r="B170" s="462">
        <v>90</v>
      </c>
      <c r="C170" s="462" t="s">
        <v>11</v>
      </c>
      <c r="D170" s="462" t="s">
        <v>91</v>
      </c>
      <c r="E170" s="462" t="s">
        <v>450</v>
      </c>
      <c r="F170" s="462">
        <v>7630000</v>
      </c>
      <c r="G170" s="462">
        <v>7630000</v>
      </c>
      <c r="H170" s="462">
        <v>1</v>
      </c>
      <c r="I170" s="462"/>
      <c r="K170" s="364"/>
    </row>
    <row r="171" spans="2:11" x14ac:dyDescent="0.25">
      <c r="B171" s="462">
        <v>90</v>
      </c>
      <c r="C171" s="462" t="s">
        <v>11</v>
      </c>
      <c r="D171" s="462" t="s">
        <v>91</v>
      </c>
      <c r="E171" s="462" t="s">
        <v>319</v>
      </c>
      <c r="F171" s="462">
        <v>7630000</v>
      </c>
      <c r="G171" s="462">
        <v>7630000</v>
      </c>
      <c r="H171" s="462">
        <v>1</v>
      </c>
      <c r="I171" s="462"/>
      <c r="K171" s="364"/>
    </row>
    <row r="172" spans="2:11" x14ac:dyDescent="0.25">
      <c r="B172" s="462">
        <v>90</v>
      </c>
      <c r="C172" s="462" t="s">
        <v>11</v>
      </c>
      <c r="D172" s="462" t="s">
        <v>111</v>
      </c>
      <c r="E172" s="462" t="s">
        <v>535</v>
      </c>
      <c r="F172" s="462">
        <v>7630000</v>
      </c>
      <c r="G172" s="462">
        <v>7630000</v>
      </c>
      <c r="H172" s="462">
        <v>1</v>
      </c>
      <c r="I172" s="462"/>
      <c r="K172" s="364"/>
    </row>
    <row r="173" spans="2:11" x14ac:dyDescent="0.25">
      <c r="B173" s="462">
        <v>90</v>
      </c>
      <c r="C173" s="462" t="s">
        <v>13</v>
      </c>
      <c r="D173" s="462" t="s">
        <v>101</v>
      </c>
      <c r="E173" s="462" t="s">
        <v>379</v>
      </c>
      <c r="F173" s="462">
        <v>7624000</v>
      </c>
      <c r="G173" s="462">
        <v>7624000</v>
      </c>
      <c r="H173" s="462">
        <v>1</v>
      </c>
      <c r="I173" s="462"/>
      <c r="K173" s="364"/>
    </row>
    <row r="174" spans="2:11" x14ac:dyDescent="0.25">
      <c r="B174" s="462">
        <v>90</v>
      </c>
      <c r="C174" s="462" t="s">
        <v>65</v>
      </c>
      <c r="D174" s="462" t="s">
        <v>65</v>
      </c>
      <c r="E174" s="462" t="s">
        <v>485</v>
      </c>
      <c r="F174" s="462">
        <v>7630000</v>
      </c>
      <c r="G174" s="462">
        <v>7630000</v>
      </c>
      <c r="H174" s="462">
        <v>1</v>
      </c>
      <c r="I174" s="462"/>
      <c r="K174" s="364"/>
    </row>
    <row r="175" spans="2:11" x14ac:dyDescent="0.25">
      <c r="B175" s="462">
        <v>90</v>
      </c>
      <c r="C175" s="462" t="s">
        <v>65</v>
      </c>
      <c r="D175" s="462" t="s">
        <v>386</v>
      </c>
      <c r="E175" s="462" t="s">
        <v>386</v>
      </c>
      <c r="F175" s="462">
        <v>7630000</v>
      </c>
      <c r="G175" s="462">
        <v>7630000</v>
      </c>
      <c r="H175" s="462">
        <v>1</v>
      </c>
      <c r="I175" s="462"/>
      <c r="K175" s="364"/>
    </row>
    <row r="176" spans="2:11" x14ac:dyDescent="0.25">
      <c r="B176" s="462">
        <v>90</v>
      </c>
      <c r="C176" s="462" t="s">
        <v>65</v>
      </c>
      <c r="D176" s="462" t="s">
        <v>386</v>
      </c>
      <c r="E176" s="462" t="s">
        <v>410</v>
      </c>
      <c r="F176" s="462">
        <v>7624000</v>
      </c>
      <c r="G176" s="462">
        <v>7624000</v>
      </c>
      <c r="H176" s="462">
        <v>1</v>
      </c>
      <c r="I176" s="462"/>
      <c r="K176" s="364"/>
    </row>
    <row r="177" spans="2:11" x14ac:dyDescent="0.25">
      <c r="B177" s="462">
        <v>90</v>
      </c>
      <c r="C177" s="462" t="s">
        <v>65</v>
      </c>
      <c r="D177" s="462" t="s">
        <v>386</v>
      </c>
      <c r="E177" s="462" t="s">
        <v>498</v>
      </c>
      <c r="F177" s="462">
        <v>7630000</v>
      </c>
      <c r="G177" s="462">
        <v>7630000</v>
      </c>
      <c r="H177" s="462">
        <v>1</v>
      </c>
      <c r="I177" s="462"/>
      <c r="K177" s="364"/>
    </row>
    <row r="178" spans="2:11" x14ac:dyDescent="0.25">
      <c r="B178" s="462">
        <v>90</v>
      </c>
      <c r="C178" s="462" t="s">
        <v>65</v>
      </c>
      <c r="D178" s="462" t="s">
        <v>89</v>
      </c>
      <c r="E178" s="462" t="s">
        <v>89</v>
      </c>
      <c r="F178" s="462">
        <v>7630000</v>
      </c>
      <c r="G178" s="462">
        <v>7630000</v>
      </c>
      <c r="H178" s="462">
        <v>1</v>
      </c>
      <c r="I178" s="462"/>
      <c r="K178" s="364"/>
    </row>
    <row r="179" spans="2:11" x14ac:dyDescent="0.25">
      <c r="B179" s="462">
        <v>90</v>
      </c>
      <c r="C179" s="462" t="s">
        <v>65</v>
      </c>
      <c r="D179" s="462" t="s">
        <v>89</v>
      </c>
      <c r="E179" s="462" t="s">
        <v>331</v>
      </c>
      <c r="F179" s="462">
        <v>7611333.3333333302</v>
      </c>
      <c r="G179" s="462">
        <v>7630000</v>
      </c>
      <c r="H179" s="462">
        <v>3</v>
      </c>
      <c r="I179" s="462"/>
      <c r="K179" s="364"/>
    </row>
    <row r="180" spans="2:11" x14ac:dyDescent="0.25">
      <c r="B180" s="462">
        <v>90</v>
      </c>
      <c r="C180" s="462" t="s">
        <v>65</v>
      </c>
      <c r="D180" s="462" t="s">
        <v>80</v>
      </c>
      <c r="E180" s="462" t="s">
        <v>90</v>
      </c>
      <c r="F180" s="462">
        <v>7630000</v>
      </c>
      <c r="G180" s="462">
        <v>7630000</v>
      </c>
      <c r="H180" s="462">
        <v>1</v>
      </c>
      <c r="I180" s="462"/>
      <c r="K180" s="364"/>
    </row>
    <row r="181" spans="2:11" x14ac:dyDescent="0.25">
      <c r="B181" s="462">
        <v>90</v>
      </c>
      <c r="C181" s="462" t="s">
        <v>65</v>
      </c>
      <c r="D181" s="462" t="s">
        <v>80</v>
      </c>
      <c r="E181" s="462" t="s">
        <v>384</v>
      </c>
      <c r="F181" s="462">
        <v>7630000</v>
      </c>
      <c r="G181" s="462">
        <v>7630000</v>
      </c>
      <c r="H181" s="462">
        <v>1</v>
      </c>
      <c r="I181" s="462"/>
      <c r="K181" s="364"/>
    </row>
    <row r="182" spans="2:11" x14ac:dyDescent="0.25">
      <c r="B182" s="462">
        <v>90</v>
      </c>
      <c r="C182" s="462" t="s">
        <v>65</v>
      </c>
      <c r="D182" s="462" t="s">
        <v>80</v>
      </c>
      <c r="E182" s="462" t="s">
        <v>422</v>
      </c>
      <c r="F182" s="462">
        <v>7570000</v>
      </c>
      <c r="G182" s="462">
        <v>7626000</v>
      </c>
      <c r="H182" s="462">
        <v>1</v>
      </c>
      <c r="I182" s="462"/>
      <c r="K182" s="364"/>
    </row>
    <row r="183" spans="2:11" x14ac:dyDescent="0.25">
      <c r="B183" s="462">
        <v>90</v>
      </c>
      <c r="C183" s="462" t="s">
        <v>65</v>
      </c>
      <c r="D183" s="462" t="s">
        <v>80</v>
      </c>
      <c r="E183" s="462" t="s">
        <v>382</v>
      </c>
      <c r="F183" s="462">
        <v>7591000</v>
      </c>
      <c r="G183" s="462">
        <v>7619000</v>
      </c>
      <c r="H183" s="462">
        <v>1</v>
      </c>
      <c r="I183" s="462"/>
      <c r="K183" s="364"/>
    </row>
    <row r="184" spans="2:11" x14ac:dyDescent="0.25">
      <c r="B184" s="462">
        <v>90</v>
      </c>
      <c r="C184" s="462" t="s">
        <v>65</v>
      </c>
      <c r="D184" s="462" t="s">
        <v>354</v>
      </c>
      <c r="E184" s="462" t="s">
        <v>354</v>
      </c>
      <c r="F184" s="462">
        <v>7630000</v>
      </c>
      <c r="G184" s="462">
        <v>7630000</v>
      </c>
      <c r="H184" s="462">
        <v>2</v>
      </c>
      <c r="I184" s="462"/>
      <c r="K184" s="364"/>
    </row>
    <row r="185" spans="2:11" x14ac:dyDescent="0.25">
      <c r="B185" s="462">
        <v>90</v>
      </c>
      <c r="C185" s="462" t="s">
        <v>65</v>
      </c>
      <c r="D185" s="462" t="s">
        <v>67</v>
      </c>
      <c r="E185" s="462" t="s">
        <v>343</v>
      </c>
      <c r="F185" s="462">
        <v>7630000</v>
      </c>
      <c r="G185" s="462">
        <v>7630000</v>
      </c>
      <c r="H185" s="462">
        <v>2</v>
      </c>
      <c r="I185" s="462"/>
      <c r="K185" s="364"/>
    </row>
    <row r="186" spans="2:11" x14ac:dyDescent="0.25">
      <c r="B186" s="462">
        <v>90</v>
      </c>
      <c r="C186" s="462" t="s">
        <v>65</v>
      </c>
      <c r="D186" s="462" t="s">
        <v>67</v>
      </c>
      <c r="E186" s="462" t="s">
        <v>411</v>
      </c>
      <c r="F186" s="462">
        <v>7630000</v>
      </c>
      <c r="G186" s="462">
        <v>7630000</v>
      </c>
      <c r="H186" s="462">
        <v>2</v>
      </c>
      <c r="I186" s="462"/>
      <c r="K186" s="364"/>
    </row>
    <row r="187" spans="2:11" x14ac:dyDescent="0.25">
      <c r="B187" s="462">
        <v>90</v>
      </c>
      <c r="C187" s="462" t="s">
        <v>100</v>
      </c>
      <c r="D187" s="462" t="s">
        <v>102</v>
      </c>
      <c r="E187" s="462" t="s">
        <v>346</v>
      </c>
      <c r="F187" s="462">
        <v>7630000</v>
      </c>
      <c r="G187" s="462">
        <v>7630000</v>
      </c>
      <c r="H187" s="462">
        <v>1</v>
      </c>
      <c r="I187" s="462"/>
      <c r="K187" s="364"/>
    </row>
    <row r="188" spans="2:11" x14ac:dyDescent="0.25">
      <c r="B188" s="462">
        <v>90</v>
      </c>
      <c r="C188" s="462" t="s">
        <v>100</v>
      </c>
      <c r="D188" s="462" t="s">
        <v>102</v>
      </c>
      <c r="E188" s="462" t="s">
        <v>83</v>
      </c>
      <c r="F188" s="462">
        <v>7630000</v>
      </c>
      <c r="G188" s="462">
        <v>7630000</v>
      </c>
      <c r="H188" s="462">
        <v>1</v>
      </c>
      <c r="I188" s="462"/>
      <c r="K188" s="364"/>
    </row>
    <row r="189" spans="2:11" x14ac:dyDescent="0.25">
      <c r="B189" s="462">
        <v>90</v>
      </c>
      <c r="C189" s="462" t="s">
        <v>100</v>
      </c>
      <c r="D189" s="462" t="s">
        <v>102</v>
      </c>
      <c r="E189" s="462" t="s">
        <v>350</v>
      </c>
      <c r="F189" s="462">
        <v>7630000</v>
      </c>
      <c r="G189" s="462">
        <v>7630000</v>
      </c>
      <c r="H189" s="462">
        <v>1</v>
      </c>
      <c r="I189" s="462"/>
      <c r="K189" s="364"/>
    </row>
    <row r="190" spans="2:11" x14ac:dyDescent="0.25">
      <c r="B190" s="462">
        <v>90</v>
      </c>
      <c r="C190" s="462" t="s">
        <v>100</v>
      </c>
      <c r="D190" s="462" t="s">
        <v>70</v>
      </c>
      <c r="E190" s="462" t="s">
        <v>70</v>
      </c>
      <c r="F190" s="462">
        <v>7630000</v>
      </c>
      <c r="G190" s="462">
        <v>7630000</v>
      </c>
      <c r="H190" s="462">
        <v>1</v>
      </c>
      <c r="I190" s="462"/>
      <c r="K190" s="364"/>
    </row>
    <row r="191" spans="2:11" x14ac:dyDescent="0.25">
      <c r="B191" s="462">
        <v>90</v>
      </c>
      <c r="C191" s="462" t="s">
        <v>100</v>
      </c>
      <c r="D191" s="462" t="s">
        <v>70</v>
      </c>
      <c r="E191" s="462" t="s">
        <v>387</v>
      </c>
      <c r="F191" s="462">
        <v>7630000</v>
      </c>
      <c r="G191" s="462">
        <v>7630000</v>
      </c>
      <c r="H191" s="462">
        <v>1</v>
      </c>
      <c r="I191" s="462"/>
      <c r="K191" s="364"/>
    </row>
    <row r="192" spans="2:11" x14ac:dyDescent="0.25">
      <c r="B192" s="462">
        <v>90</v>
      </c>
      <c r="C192" s="462" t="s">
        <v>100</v>
      </c>
      <c r="D192" s="462" t="s">
        <v>70</v>
      </c>
      <c r="E192" s="462" t="s">
        <v>388</v>
      </c>
      <c r="F192" s="462">
        <v>7602000</v>
      </c>
      <c r="G192" s="462">
        <v>7610500</v>
      </c>
      <c r="H192" s="462">
        <v>2</v>
      </c>
      <c r="I192" s="462"/>
      <c r="K192" s="364"/>
    </row>
    <row r="193" spans="2:11" x14ac:dyDescent="0.25">
      <c r="B193" s="462">
        <v>93</v>
      </c>
      <c r="C193" s="462" t="s">
        <v>98</v>
      </c>
      <c r="D193" s="462" t="s">
        <v>397</v>
      </c>
      <c r="E193" s="462" t="s">
        <v>441</v>
      </c>
      <c r="F193" s="462">
        <v>8462000</v>
      </c>
      <c r="G193" s="462">
        <v>19248605.920000002</v>
      </c>
      <c r="H193" s="462">
        <v>1</v>
      </c>
      <c r="I193" s="462"/>
      <c r="K193" s="364"/>
    </row>
    <row r="194" spans="2:11" x14ac:dyDescent="0.25">
      <c r="B194" s="462">
        <v>93</v>
      </c>
      <c r="C194" s="462" t="s">
        <v>98</v>
      </c>
      <c r="D194" s="462" t="s">
        <v>104</v>
      </c>
      <c r="E194" s="462" t="s">
        <v>85</v>
      </c>
      <c r="F194" s="462">
        <v>8329500</v>
      </c>
      <c r="G194" s="462">
        <v>17797818</v>
      </c>
      <c r="H194" s="462">
        <v>2</v>
      </c>
      <c r="I194" s="462"/>
      <c r="K194" s="364"/>
    </row>
    <row r="195" spans="2:11" x14ac:dyDescent="0.25">
      <c r="B195" s="462">
        <v>93</v>
      </c>
      <c r="C195" s="462" t="s">
        <v>98</v>
      </c>
      <c r="D195" s="462" t="s">
        <v>104</v>
      </c>
      <c r="E195" s="462" t="s">
        <v>73</v>
      </c>
      <c r="F195" s="462">
        <v>8130000</v>
      </c>
      <c r="G195" s="462">
        <v>22806638</v>
      </c>
      <c r="H195" s="462">
        <v>1</v>
      </c>
      <c r="I195" s="462"/>
      <c r="K195" s="364"/>
    </row>
    <row r="196" spans="2:11" x14ac:dyDescent="0.25">
      <c r="B196" s="462">
        <v>93</v>
      </c>
      <c r="C196" s="462" t="s">
        <v>11</v>
      </c>
      <c r="D196" s="462" t="s">
        <v>86</v>
      </c>
      <c r="E196" s="462" t="s">
        <v>94</v>
      </c>
      <c r="F196" s="462">
        <v>8432000</v>
      </c>
      <c r="G196" s="462">
        <v>20855767.704999998</v>
      </c>
      <c r="H196" s="462">
        <v>2</v>
      </c>
      <c r="I196" s="462"/>
      <c r="K196" s="364"/>
    </row>
    <row r="197" spans="2:11" x14ac:dyDescent="0.25">
      <c r="B197" s="462">
        <v>93</v>
      </c>
      <c r="C197" s="462" t="s">
        <v>11</v>
      </c>
      <c r="D197" s="462" t="s">
        <v>86</v>
      </c>
      <c r="E197" s="462" t="s">
        <v>97</v>
      </c>
      <c r="F197" s="462">
        <v>8366000</v>
      </c>
      <c r="G197" s="462">
        <v>23543873.25</v>
      </c>
      <c r="H197" s="462">
        <v>1</v>
      </c>
      <c r="I197" s="462"/>
      <c r="K197" s="364"/>
    </row>
    <row r="198" spans="2:11" x14ac:dyDescent="0.25">
      <c r="B198" s="462">
        <v>93</v>
      </c>
      <c r="C198" s="462" t="s">
        <v>12</v>
      </c>
      <c r="D198" s="462" t="s">
        <v>336</v>
      </c>
      <c r="E198" s="462" t="s">
        <v>74</v>
      </c>
      <c r="F198" s="462">
        <v>7365000</v>
      </c>
      <c r="G198" s="462">
        <v>41000000</v>
      </c>
      <c r="H198" s="462">
        <v>1</v>
      </c>
      <c r="I198" s="462"/>
      <c r="K198" s="364"/>
    </row>
    <row r="199" spans="2:11" x14ac:dyDescent="0.25">
      <c r="B199" s="462">
        <v>93</v>
      </c>
      <c r="C199" s="462" t="s">
        <v>64</v>
      </c>
      <c r="D199" s="462" t="s">
        <v>217</v>
      </c>
      <c r="E199" s="462" t="s">
        <v>420</v>
      </c>
      <c r="F199" s="462">
        <v>8420000</v>
      </c>
      <c r="G199" s="462">
        <v>20500000</v>
      </c>
      <c r="H199" s="462">
        <v>1</v>
      </c>
      <c r="I199" s="462"/>
      <c r="K199" s="364"/>
    </row>
    <row r="200" spans="2:11" x14ac:dyDescent="0.25">
      <c r="B200" s="462">
        <v>93</v>
      </c>
      <c r="C200" s="462" t="s">
        <v>65</v>
      </c>
      <c r="D200" s="462" t="s">
        <v>383</v>
      </c>
      <c r="E200" s="462" t="s">
        <v>459</v>
      </c>
      <c r="F200" s="462">
        <v>7977000</v>
      </c>
      <c r="G200" s="462">
        <v>19751187.390000001</v>
      </c>
      <c r="H200" s="462">
        <v>1</v>
      </c>
      <c r="I200" s="462"/>
      <c r="K200" s="364"/>
    </row>
    <row r="201" spans="2:11" x14ac:dyDescent="0.25">
      <c r="B201" s="462">
        <v>93</v>
      </c>
      <c r="C201" s="462" t="s">
        <v>65</v>
      </c>
      <c r="D201" s="462" t="s">
        <v>63</v>
      </c>
      <c r="E201" s="462" t="s">
        <v>63</v>
      </c>
      <c r="F201" s="462">
        <v>8450000</v>
      </c>
      <c r="G201" s="462">
        <v>18982193.890000001</v>
      </c>
      <c r="H201" s="462">
        <v>1</v>
      </c>
      <c r="I201" s="462"/>
      <c r="K201" s="364"/>
    </row>
    <row r="202" spans="2:11" x14ac:dyDescent="0.25">
      <c r="B202" s="462">
        <v>93</v>
      </c>
      <c r="C202" s="462" t="s">
        <v>100</v>
      </c>
      <c r="D202" s="462" t="s">
        <v>102</v>
      </c>
      <c r="E202" s="462" t="s">
        <v>110</v>
      </c>
      <c r="F202" s="462">
        <v>8426000</v>
      </c>
      <c r="G202" s="462">
        <v>18680000</v>
      </c>
      <c r="H202" s="462">
        <v>1</v>
      </c>
      <c r="I202" s="462"/>
      <c r="K202" s="364"/>
    </row>
    <row r="203" spans="2:11" x14ac:dyDescent="0.25">
      <c r="B203" s="462">
        <v>96</v>
      </c>
      <c r="C203" s="462" t="s">
        <v>98</v>
      </c>
      <c r="D203" s="462" t="s">
        <v>72</v>
      </c>
      <c r="E203" s="462" t="s">
        <v>420</v>
      </c>
      <c r="F203" s="462">
        <v>7608000</v>
      </c>
      <c r="G203" s="462">
        <v>7863282.6500000004</v>
      </c>
      <c r="H203" s="462">
        <v>1</v>
      </c>
      <c r="I203" s="462"/>
      <c r="K203" s="364"/>
    </row>
    <row r="204" spans="2:11" x14ac:dyDescent="0.25">
      <c r="B204" s="462">
        <v>96</v>
      </c>
      <c r="C204" s="462" t="s">
        <v>98</v>
      </c>
      <c r="D204" s="462" t="s">
        <v>397</v>
      </c>
      <c r="E204" s="462" t="s">
        <v>441</v>
      </c>
      <c r="F204" s="462">
        <v>8480000</v>
      </c>
      <c r="G204" s="462">
        <v>8737643.25</v>
      </c>
      <c r="H204" s="462">
        <v>1</v>
      </c>
      <c r="I204" s="462"/>
      <c r="K204" s="364"/>
    </row>
    <row r="205" spans="2:11" x14ac:dyDescent="0.25">
      <c r="B205" s="462">
        <v>96</v>
      </c>
      <c r="C205" s="462" t="s">
        <v>98</v>
      </c>
      <c r="D205" s="462" t="s">
        <v>407</v>
      </c>
      <c r="E205" s="462" t="s">
        <v>427</v>
      </c>
      <c r="F205" s="462">
        <v>7630000</v>
      </c>
      <c r="G205" s="462">
        <v>7863531.25</v>
      </c>
      <c r="H205" s="462">
        <v>1</v>
      </c>
      <c r="I205" s="462"/>
      <c r="K205" s="364"/>
    </row>
    <row r="206" spans="2:11" x14ac:dyDescent="0.25">
      <c r="B206" s="462">
        <v>96</v>
      </c>
      <c r="C206" s="462" t="s">
        <v>11</v>
      </c>
      <c r="D206" s="462" t="s">
        <v>99</v>
      </c>
      <c r="E206" s="462" t="s">
        <v>99</v>
      </c>
      <c r="F206" s="462">
        <v>8480000</v>
      </c>
      <c r="G206" s="462">
        <v>8737643.25</v>
      </c>
      <c r="H206" s="462">
        <v>1</v>
      </c>
      <c r="I206" s="462"/>
      <c r="K206" s="364"/>
    </row>
    <row r="207" spans="2:11" x14ac:dyDescent="0.25">
      <c r="B207" s="462">
        <v>96</v>
      </c>
      <c r="C207" s="462" t="s">
        <v>11</v>
      </c>
      <c r="D207" s="462" t="s">
        <v>99</v>
      </c>
      <c r="E207" s="462" t="s">
        <v>326</v>
      </c>
      <c r="F207" s="462">
        <v>8462000</v>
      </c>
      <c r="G207" s="462">
        <v>8737643.25</v>
      </c>
      <c r="H207" s="462">
        <v>1</v>
      </c>
      <c r="I207" s="462"/>
      <c r="K207" s="364"/>
    </row>
    <row r="208" spans="2:11" x14ac:dyDescent="0.25">
      <c r="B208" s="462">
        <v>96</v>
      </c>
      <c r="C208" s="462" t="s">
        <v>11</v>
      </c>
      <c r="D208" s="462" t="s">
        <v>86</v>
      </c>
      <c r="E208" s="462" t="s">
        <v>94</v>
      </c>
      <c r="F208" s="462">
        <v>8480000</v>
      </c>
      <c r="G208" s="462">
        <v>8737643.25</v>
      </c>
      <c r="H208" s="462">
        <v>1</v>
      </c>
      <c r="I208" s="462"/>
      <c r="K208" s="364"/>
    </row>
    <row r="209" spans="2:11" x14ac:dyDescent="0.25">
      <c r="B209" s="462">
        <v>96</v>
      </c>
      <c r="C209" s="462" t="s">
        <v>11</v>
      </c>
      <c r="D209" s="462" t="s">
        <v>86</v>
      </c>
      <c r="E209" s="462" t="s">
        <v>478</v>
      </c>
      <c r="F209" s="462">
        <v>8480000</v>
      </c>
      <c r="G209" s="462">
        <v>8737643.25</v>
      </c>
      <c r="H209" s="462">
        <v>1</v>
      </c>
      <c r="I209" s="462"/>
      <c r="K209" s="364"/>
    </row>
    <row r="210" spans="2:11" x14ac:dyDescent="0.25">
      <c r="B210" s="462">
        <v>96</v>
      </c>
      <c r="C210" s="462" t="s">
        <v>11</v>
      </c>
      <c r="D210" s="462" t="s">
        <v>86</v>
      </c>
      <c r="E210" s="462" t="s">
        <v>494</v>
      </c>
      <c r="F210" s="462">
        <v>7633000</v>
      </c>
      <c r="G210" s="462">
        <v>8737643.25</v>
      </c>
      <c r="H210" s="462">
        <v>1</v>
      </c>
      <c r="I210" s="462"/>
      <c r="K210" s="364"/>
    </row>
    <row r="211" spans="2:11" x14ac:dyDescent="0.25">
      <c r="B211" s="462">
        <v>96</v>
      </c>
      <c r="C211" s="462" t="s">
        <v>11</v>
      </c>
      <c r="D211" s="462" t="s">
        <v>86</v>
      </c>
      <c r="E211" s="462" t="s">
        <v>97</v>
      </c>
      <c r="F211" s="462">
        <v>8480000</v>
      </c>
      <c r="G211" s="462">
        <v>8737643.25</v>
      </c>
      <c r="H211" s="462">
        <v>1</v>
      </c>
      <c r="I211" s="462"/>
      <c r="K211" s="364"/>
    </row>
    <row r="212" spans="2:11" x14ac:dyDescent="0.25">
      <c r="B212" s="462">
        <v>96</v>
      </c>
      <c r="C212" s="462" t="s">
        <v>11</v>
      </c>
      <c r="D212" s="462" t="s">
        <v>91</v>
      </c>
      <c r="E212" s="462" t="s">
        <v>74</v>
      </c>
      <c r="F212" s="462">
        <v>8480000</v>
      </c>
      <c r="G212" s="462">
        <v>8737643</v>
      </c>
      <c r="H212" s="462">
        <v>1</v>
      </c>
      <c r="I212" s="462"/>
      <c r="K212" s="364"/>
    </row>
    <row r="213" spans="2:11" x14ac:dyDescent="0.25">
      <c r="B213" s="462">
        <v>96</v>
      </c>
      <c r="C213" s="462" t="s">
        <v>11</v>
      </c>
      <c r="D213" s="462" t="s">
        <v>91</v>
      </c>
      <c r="E213" s="462" t="s">
        <v>450</v>
      </c>
      <c r="F213" s="462">
        <v>8480000</v>
      </c>
      <c r="G213" s="462">
        <v>8737643.25</v>
      </c>
      <c r="H213" s="462">
        <v>2</v>
      </c>
      <c r="I213" s="462"/>
      <c r="K213" s="364"/>
    </row>
    <row r="214" spans="2:11" x14ac:dyDescent="0.25">
      <c r="B214" s="462">
        <v>96</v>
      </c>
      <c r="C214" s="462" t="s">
        <v>11</v>
      </c>
      <c r="D214" s="462" t="s">
        <v>91</v>
      </c>
      <c r="E214" s="462" t="s">
        <v>319</v>
      </c>
      <c r="F214" s="462">
        <v>8480000</v>
      </c>
      <c r="G214" s="462">
        <v>8737643.25</v>
      </c>
      <c r="H214" s="462">
        <v>2</v>
      </c>
      <c r="I214" s="462"/>
      <c r="K214" s="364"/>
    </row>
    <row r="215" spans="2:11" x14ac:dyDescent="0.25">
      <c r="B215" s="462">
        <v>96</v>
      </c>
      <c r="C215" s="462" t="s">
        <v>64</v>
      </c>
      <c r="D215" s="462" t="s">
        <v>325</v>
      </c>
      <c r="E215" s="462" t="s">
        <v>325</v>
      </c>
      <c r="F215" s="462">
        <v>8455000</v>
      </c>
      <c r="G215" s="462">
        <v>9152016.7666666694</v>
      </c>
      <c r="H215" s="462">
        <v>6</v>
      </c>
      <c r="I215" s="462"/>
      <c r="K215" s="364"/>
    </row>
    <row r="216" spans="2:11" x14ac:dyDescent="0.25">
      <c r="B216" s="462">
        <v>96</v>
      </c>
      <c r="C216" s="462" t="s">
        <v>64</v>
      </c>
      <c r="D216" s="462" t="s">
        <v>325</v>
      </c>
      <c r="E216" s="462" t="s">
        <v>389</v>
      </c>
      <c r="F216" s="462">
        <v>8420000</v>
      </c>
      <c r="G216" s="462">
        <v>8737643.25</v>
      </c>
      <c r="H216" s="462">
        <v>1</v>
      </c>
      <c r="I216" s="462"/>
      <c r="K216" s="364"/>
    </row>
    <row r="217" spans="2:11" x14ac:dyDescent="0.25">
      <c r="B217" s="462">
        <v>96</v>
      </c>
      <c r="C217" s="462" t="s">
        <v>64</v>
      </c>
      <c r="D217" s="462" t="s">
        <v>325</v>
      </c>
      <c r="E217" s="462" t="s">
        <v>545</v>
      </c>
      <c r="F217" s="462">
        <v>8480000</v>
      </c>
      <c r="G217" s="462">
        <v>8751768.25</v>
      </c>
      <c r="H217" s="462">
        <v>2</v>
      </c>
      <c r="I217" s="462"/>
      <c r="K217" s="364"/>
    </row>
    <row r="218" spans="2:11" x14ac:dyDescent="0.25">
      <c r="B218" s="462">
        <v>96</v>
      </c>
      <c r="C218" s="462" t="s">
        <v>64</v>
      </c>
      <c r="D218" s="462" t="s">
        <v>79</v>
      </c>
      <c r="E218" s="462" t="s">
        <v>438</v>
      </c>
      <c r="F218" s="462">
        <v>8438000</v>
      </c>
      <c r="G218" s="462">
        <v>8737643.25</v>
      </c>
      <c r="H218" s="462">
        <v>1</v>
      </c>
      <c r="I218" s="462"/>
      <c r="K218" s="364"/>
    </row>
    <row r="219" spans="2:11" x14ac:dyDescent="0.25">
      <c r="B219" s="462">
        <v>96</v>
      </c>
      <c r="C219" s="462" t="s">
        <v>64</v>
      </c>
      <c r="D219" s="462" t="s">
        <v>92</v>
      </c>
      <c r="E219" s="462" t="s">
        <v>92</v>
      </c>
      <c r="F219" s="462">
        <v>8480000</v>
      </c>
      <c r="G219" s="462">
        <v>8737643.25</v>
      </c>
      <c r="H219" s="462">
        <v>1</v>
      </c>
      <c r="I219" s="462"/>
      <c r="K219" s="364"/>
    </row>
    <row r="220" spans="2:11" x14ac:dyDescent="0.25">
      <c r="B220" s="462">
        <v>96</v>
      </c>
      <c r="C220" s="462" t="s">
        <v>64</v>
      </c>
      <c r="D220" s="462" t="s">
        <v>88</v>
      </c>
      <c r="E220" s="462" t="s">
        <v>546</v>
      </c>
      <c r="F220" s="462">
        <v>8360000</v>
      </c>
      <c r="G220" s="462">
        <v>8737643.25</v>
      </c>
      <c r="H220" s="462">
        <v>1</v>
      </c>
      <c r="I220" s="462"/>
      <c r="K220" s="364"/>
    </row>
    <row r="221" spans="2:11" x14ac:dyDescent="0.25">
      <c r="B221" s="462">
        <v>96</v>
      </c>
      <c r="C221" s="462" t="s">
        <v>64</v>
      </c>
      <c r="D221" s="462" t="s">
        <v>88</v>
      </c>
      <c r="E221" s="462" t="s">
        <v>391</v>
      </c>
      <c r="F221" s="462">
        <v>8462000</v>
      </c>
      <c r="G221" s="462">
        <v>8737643.25</v>
      </c>
      <c r="H221" s="462">
        <v>1</v>
      </c>
      <c r="I221" s="462"/>
      <c r="K221" s="364"/>
    </row>
    <row r="222" spans="2:11" x14ac:dyDescent="0.25">
      <c r="B222" s="462">
        <v>96</v>
      </c>
      <c r="C222" s="462" t="s">
        <v>64</v>
      </c>
      <c r="D222" s="462" t="s">
        <v>376</v>
      </c>
      <c r="E222" s="462" t="s">
        <v>482</v>
      </c>
      <c r="F222" s="462">
        <v>8414000</v>
      </c>
      <c r="G222" s="462">
        <v>8737643.25</v>
      </c>
      <c r="H222" s="462">
        <v>1</v>
      </c>
      <c r="I222" s="462"/>
      <c r="K222" s="364"/>
    </row>
    <row r="223" spans="2:11" x14ac:dyDescent="0.25">
      <c r="B223" s="462">
        <v>96</v>
      </c>
      <c r="C223" s="462" t="s">
        <v>64</v>
      </c>
      <c r="D223" s="462" t="s">
        <v>363</v>
      </c>
      <c r="E223" s="462" t="s">
        <v>363</v>
      </c>
      <c r="F223" s="462">
        <v>8480000</v>
      </c>
      <c r="G223" s="462">
        <v>8765893.25</v>
      </c>
      <c r="H223" s="462">
        <v>1</v>
      </c>
      <c r="I223" s="462"/>
      <c r="K223" s="364"/>
    </row>
    <row r="224" spans="2:11" x14ac:dyDescent="0.25">
      <c r="B224" s="462">
        <v>96</v>
      </c>
      <c r="C224" s="462" t="s">
        <v>64</v>
      </c>
      <c r="D224" s="462" t="s">
        <v>363</v>
      </c>
      <c r="E224" s="462" t="s">
        <v>544</v>
      </c>
      <c r="F224" s="462">
        <v>8480000</v>
      </c>
      <c r="G224" s="462">
        <v>8737643.25</v>
      </c>
      <c r="H224" s="462">
        <v>1</v>
      </c>
      <c r="I224" s="462"/>
      <c r="K224" s="364"/>
    </row>
    <row r="225" spans="2:11" x14ac:dyDescent="0.25">
      <c r="B225" s="462">
        <v>96</v>
      </c>
      <c r="C225" s="462" t="s">
        <v>65</v>
      </c>
      <c r="D225" s="462" t="s">
        <v>67</v>
      </c>
      <c r="E225" s="462" t="s">
        <v>411</v>
      </c>
      <c r="F225" s="462">
        <v>8480000</v>
      </c>
      <c r="G225" s="462">
        <v>8720552</v>
      </c>
      <c r="H225" s="462">
        <v>1</v>
      </c>
      <c r="I225" s="462"/>
      <c r="K225" s="364"/>
    </row>
    <row r="226" spans="2:11" x14ac:dyDescent="0.25">
      <c r="B226" s="462">
        <v>110</v>
      </c>
      <c r="C226" s="462" t="s">
        <v>98</v>
      </c>
      <c r="D226" s="462" t="s">
        <v>104</v>
      </c>
      <c r="E226" s="462" t="s">
        <v>108</v>
      </c>
      <c r="F226" s="462">
        <v>12675000</v>
      </c>
      <c r="G226" s="462">
        <v>13075000</v>
      </c>
      <c r="H226" s="462">
        <v>1</v>
      </c>
      <c r="I226" s="462"/>
      <c r="K226" s="364"/>
    </row>
    <row r="227" spans="2:11" x14ac:dyDescent="0.25">
      <c r="B227" s="462">
        <v>110</v>
      </c>
      <c r="C227" s="462" t="s">
        <v>11</v>
      </c>
      <c r="D227" s="462" t="s">
        <v>11</v>
      </c>
      <c r="E227" s="462" t="s">
        <v>368</v>
      </c>
      <c r="F227" s="462">
        <v>8360000</v>
      </c>
      <c r="G227" s="462">
        <v>8783000</v>
      </c>
      <c r="H227" s="462">
        <v>1</v>
      </c>
      <c r="I227" s="462"/>
      <c r="K227" s="364"/>
    </row>
    <row r="228" spans="2:11" x14ac:dyDescent="0.25">
      <c r="B228" s="462">
        <v>110</v>
      </c>
      <c r="C228" s="462" t="s">
        <v>64</v>
      </c>
      <c r="D228" s="462" t="s">
        <v>323</v>
      </c>
      <c r="E228" s="462" t="s">
        <v>81</v>
      </c>
      <c r="F228" s="462">
        <v>10562500</v>
      </c>
      <c r="G228" s="462">
        <v>10992500.555</v>
      </c>
      <c r="H228" s="462">
        <v>2</v>
      </c>
      <c r="I228" s="462"/>
      <c r="K228" s="364"/>
    </row>
    <row r="229" spans="2:11" x14ac:dyDescent="0.25">
      <c r="B229" s="462">
        <v>110</v>
      </c>
      <c r="C229" s="462" t="s">
        <v>64</v>
      </c>
      <c r="D229" s="462" t="s">
        <v>323</v>
      </c>
      <c r="E229" s="462" t="s">
        <v>547</v>
      </c>
      <c r="F229" s="462">
        <v>8420000</v>
      </c>
      <c r="G229" s="462">
        <v>8813000</v>
      </c>
      <c r="H229" s="462">
        <v>1</v>
      </c>
      <c r="I229" s="462"/>
      <c r="K229" s="364"/>
    </row>
    <row r="230" spans="2:11" x14ac:dyDescent="0.25">
      <c r="B230" s="462">
        <v>110</v>
      </c>
      <c r="C230" s="462" t="s">
        <v>64</v>
      </c>
      <c r="D230" s="462" t="s">
        <v>323</v>
      </c>
      <c r="E230" s="462" t="s">
        <v>437</v>
      </c>
      <c r="F230" s="462">
        <v>12675000</v>
      </c>
      <c r="G230" s="462">
        <v>13226436.109999999</v>
      </c>
      <c r="H230" s="462">
        <v>1</v>
      </c>
      <c r="I230" s="462"/>
      <c r="K230" s="364"/>
    </row>
    <row r="231" spans="2:11" x14ac:dyDescent="0.25">
      <c r="B231" s="462">
        <v>110</v>
      </c>
      <c r="C231" s="462" t="s">
        <v>64</v>
      </c>
      <c r="D231" s="462" t="s">
        <v>79</v>
      </c>
      <c r="E231" s="462" t="s">
        <v>503</v>
      </c>
      <c r="F231" s="462">
        <v>8450000</v>
      </c>
      <c r="G231" s="462">
        <v>8759000</v>
      </c>
      <c r="H231" s="462">
        <v>1</v>
      </c>
      <c r="I231" s="462"/>
      <c r="K231" s="364"/>
    </row>
    <row r="232" spans="2:11" x14ac:dyDescent="0.25">
      <c r="B232" s="462">
        <v>110</v>
      </c>
      <c r="C232" s="462" t="s">
        <v>64</v>
      </c>
      <c r="D232" s="462" t="s">
        <v>217</v>
      </c>
      <c r="E232" s="462" t="s">
        <v>420</v>
      </c>
      <c r="F232" s="462">
        <v>8480000</v>
      </c>
      <c r="G232" s="462">
        <v>8812000</v>
      </c>
      <c r="H232" s="462">
        <v>1</v>
      </c>
      <c r="I232" s="462"/>
      <c r="K232" s="364"/>
    </row>
    <row r="233" spans="2:11" x14ac:dyDescent="0.25">
      <c r="B233" s="462">
        <v>116</v>
      </c>
      <c r="C233" s="462" t="s">
        <v>65</v>
      </c>
      <c r="D233" s="462" t="s">
        <v>383</v>
      </c>
      <c r="E233" s="462" t="s">
        <v>459</v>
      </c>
      <c r="F233" s="462">
        <v>8462000</v>
      </c>
      <c r="G233" s="462">
        <v>8622184</v>
      </c>
      <c r="H233" s="462">
        <v>1</v>
      </c>
      <c r="I233" s="462"/>
      <c r="K233" s="364"/>
    </row>
    <row r="234" spans="2:11" x14ac:dyDescent="0.25">
      <c r="B234" s="462">
        <v>4</v>
      </c>
      <c r="C234" s="462" t="s">
        <v>98</v>
      </c>
      <c r="D234" s="462" t="s">
        <v>98</v>
      </c>
      <c r="E234" s="462" t="s">
        <v>463</v>
      </c>
      <c r="F234" s="462">
        <v>6179000</v>
      </c>
      <c r="G234" s="462">
        <v>45969000</v>
      </c>
      <c r="H234" s="462">
        <v>1</v>
      </c>
      <c r="I234" s="462"/>
      <c r="K234" s="364"/>
    </row>
    <row r="235" spans="2:11" x14ac:dyDescent="0.25">
      <c r="B235" s="462">
        <v>4</v>
      </c>
      <c r="C235" s="462" t="s">
        <v>98</v>
      </c>
      <c r="D235" s="462" t="s">
        <v>347</v>
      </c>
      <c r="E235" s="462" t="s">
        <v>348</v>
      </c>
      <c r="F235" s="462">
        <v>7747000</v>
      </c>
      <c r="G235" s="462">
        <v>13744000</v>
      </c>
      <c r="H235" s="462">
        <v>1</v>
      </c>
      <c r="I235" s="462"/>
      <c r="K235" s="364"/>
    </row>
    <row r="236" spans="2:11" x14ac:dyDescent="0.25">
      <c r="B236" s="462">
        <v>4</v>
      </c>
      <c r="C236" s="462" t="s">
        <v>98</v>
      </c>
      <c r="D236" s="462" t="s">
        <v>104</v>
      </c>
      <c r="E236" s="462" t="s">
        <v>73</v>
      </c>
      <c r="F236" s="462">
        <v>10600000</v>
      </c>
      <c r="G236" s="462">
        <v>10740000</v>
      </c>
      <c r="H236" s="462">
        <v>2</v>
      </c>
      <c r="I236" s="462"/>
      <c r="K236" s="364"/>
    </row>
    <row r="237" spans="2:11" x14ac:dyDescent="0.25">
      <c r="B237" s="462">
        <v>4</v>
      </c>
      <c r="C237" s="462" t="s">
        <v>11</v>
      </c>
      <c r="D237" s="462" t="s">
        <v>263</v>
      </c>
      <c r="E237" s="462" t="s">
        <v>455</v>
      </c>
      <c r="F237" s="462">
        <v>7173000</v>
      </c>
      <c r="G237" s="462">
        <v>8630000</v>
      </c>
      <c r="H237" s="462">
        <v>1</v>
      </c>
      <c r="I237" s="462"/>
      <c r="K237" s="364"/>
    </row>
    <row r="238" spans="2:11" x14ac:dyDescent="0.25">
      <c r="B238" s="462">
        <v>4</v>
      </c>
      <c r="C238" s="462" t="s">
        <v>11</v>
      </c>
      <c r="D238" s="462" t="s">
        <v>86</v>
      </c>
      <c r="E238" s="462" t="s">
        <v>95</v>
      </c>
      <c r="F238" s="462">
        <v>8480000</v>
      </c>
      <c r="G238" s="462">
        <v>8685000</v>
      </c>
      <c r="H238" s="462">
        <v>1</v>
      </c>
      <c r="I238" s="462"/>
      <c r="K238" s="364"/>
    </row>
    <row r="239" spans="2:11" x14ac:dyDescent="0.25">
      <c r="B239" s="462">
        <v>4</v>
      </c>
      <c r="C239" s="462" t="s">
        <v>11</v>
      </c>
      <c r="D239" s="462" t="s">
        <v>86</v>
      </c>
      <c r="E239" s="462" t="s">
        <v>96</v>
      </c>
      <c r="F239" s="462">
        <v>8420000</v>
      </c>
      <c r="G239" s="462">
        <v>17150000</v>
      </c>
      <c r="H239" s="462">
        <v>1</v>
      </c>
      <c r="I239" s="462"/>
      <c r="K239" s="364"/>
    </row>
    <row r="240" spans="2:11" x14ac:dyDescent="0.25">
      <c r="B240" s="462">
        <v>4</v>
      </c>
      <c r="C240" s="462" t="s">
        <v>11</v>
      </c>
      <c r="D240" s="462" t="s">
        <v>86</v>
      </c>
      <c r="E240" s="462" t="s">
        <v>105</v>
      </c>
      <c r="F240" s="462">
        <v>12720000</v>
      </c>
      <c r="G240" s="462">
        <v>12870000</v>
      </c>
      <c r="H240" s="462">
        <v>1</v>
      </c>
      <c r="I240" s="462"/>
      <c r="K240" s="364"/>
    </row>
    <row r="241" spans="2:11" x14ac:dyDescent="0.25">
      <c r="B241" s="462">
        <v>4</v>
      </c>
      <c r="C241" s="462" t="s">
        <v>11</v>
      </c>
      <c r="D241" s="462" t="s">
        <v>86</v>
      </c>
      <c r="E241" s="462" t="s">
        <v>494</v>
      </c>
      <c r="F241" s="462">
        <v>12720000</v>
      </c>
      <c r="G241" s="462">
        <v>12870000</v>
      </c>
      <c r="H241" s="462">
        <v>1</v>
      </c>
      <c r="I241" s="462"/>
      <c r="K241" s="364"/>
    </row>
    <row r="242" spans="2:11" x14ac:dyDescent="0.25">
      <c r="B242" s="462">
        <v>4</v>
      </c>
      <c r="C242" s="462" t="s">
        <v>11</v>
      </c>
      <c r="D242" s="462" t="s">
        <v>86</v>
      </c>
      <c r="E242" s="462" t="s">
        <v>97</v>
      </c>
      <c r="F242" s="462">
        <v>8474000</v>
      </c>
      <c r="G242" s="462">
        <v>17855000</v>
      </c>
      <c r="H242" s="462">
        <v>1</v>
      </c>
      <c r="I242" s="462"/>
      <c r="K242" s="364"/>
    </row>
    <row r="243" spans="2:11" x14ac:dyDescent="0.25">
      <c r="B243" s="462">
        <v>4</v>
      </c>
      <c r="C243" s="462" t="s">
        <v>11</v>
      </c>
      <c r="D243" s="462" t="s">
        <v>77</v>
      </c>
      <c r="E243" s="462" t="s">
        <v>77</v>
      </c>
      <c r="F243" s="462">
        <v>8372000</v>
      </c>
      <c r="G243" s="462">
        <v>8600000</v>
      </c>
      <c r="H243" s="462">
        <v>1</v>
      </c>
      <c r="I243" s="462"/>
      <c r="K243" s="364"/>
    </row>
    <row r="244" spans="2:11" x14ac:dyDescent="0.25">
      <c r="B244" s="462">
        <v>4</v>
      </c>
      <c r="C244" s="462" t="s">
        <v>12</v>
      </c>
      <c r="D244" s="462" t="s">
        <v>12</v>
      </c>
      <c r="E244" s="462" t="s">
        <v>274</v>
      </c>
      <c r="F244" s="462">
        <v>7786000</v>
      </c>
      <c r="G244" s="462">
        <v>33386000</v>
      </c>
      <c r="H244" s="462">
        <v>1</v>
      </c>
      <c r="I244" s="462"/>
      <c r="K244" s="364"/>
    </row>
    <row r="245" spans="2:11" x14ac:dyDescent="0.25">
      <c r="B245" s="462">
        <v>4</v>
      </c>
      <c r="C245" s="462" t="s">
        <v>12</v>
      </c>
      <c r="D245" s="462" t="s">
        <v>12</v>
      </c>
      <c r="E245" s="462" t="s">
        <v>272</v>
      </c>
      <c r="F245" s="462">
        <v>7249500</v>
      </c>
      <c r="G245" s="462">
        <v>47989500</v>
      </c>
      <c r="H245" s="462">
        <v>2</v>
      </c>
      <c r="I245" s="462"/>
      <c r="K245" s="364"/>
    </row>
    <row r="246" spans="2:11" x14ac:dyDescent="0.25">
      <c r="B246" s="462">
        <v>4</v>
      </c>
      <c r="C246" s="462" t="s">
        <v>12</v>
      </c>
      <c r="D246" s="462" t="s">
        <v>273</v>
      </c>
      <c r="E246" s="462" t="s">
        <v>273</v>
      </c>
      <c r="F246" s="462">
        <v>7823666.6666666698</v>
      </c>
      <c r="G246" s="462">
        <v>34604043.923333302</v>
      </c>
      <c r="H246" s="462">
        <v>3</v>
      </c>
      <c r="I246" s="462"/>
      <c r="K246" s="364"/>
    </row>
    <row r="247" spans="2:11" x14ac:dyDescent="0.25">
      <c r="B247" s="462">
        <v>4</v>
      </c>
      <c r="C247" s="462" t="s">
        <v>12</v>
      </c>
      <c r="D247" s="462" t="s">
        <v>273</v>
      </c>
      <c r="E247" s="462" t="s">
        <v>548</v>
      </c>
      <c r="F247" s="462">
        <v>7441000</v>
      </c>
      <c r="G247" s="462">
        <v>23441000</v>
      </c>
      <c r="H247" s="462">
        <v>1</v>
      </c>
      <c r="I247" s="462"/>
      <c r="K247" s="364"/>
    </row>
    <row r="248" spans="2:11" x14ac:dyDescent="0.25">
      <c r="B248" s="462">
        <v>4</v>
      </c>
      <c r="C248" s="462" t="s">
        <v>12</v>
      </c>
      <c r="D248" s="462" t="s">
        <v>461</v>
      </c>
      <c r="E248" s="462" t="s">
        <v>74</v>
      </c>
      <c r="F248" s="462">
        <v>5605000</v>
      </c>
      <c r="G248" s="462">
        <v>53800000</v>
      </c>
      <c r="H248" s="462">
        <v>1</v>
      </c>
      <c r="I248" s="462"/>
      <c r="K248" s="364"/>
    </row>
    <row r="249" spans="2:11" x14ac:dyDescent="0.25">
      <c r="B249" s="462">
        <v>4</v>
      </c>
      <c r="C249" s="462" t="s">
        <v>12</v>
      </c>
      <c r="D249" s="462" t="s">
        <v>346</v>
      </c>
      <c r="E249" s="462" t="s">
        <v>538</v>
      </c>
      <c r="F249" s="462">
        <v>7842000</v>
      </c>
      <c r="G249" s="462">
        <v>24373000</v>
      </c>
      <c r="H249" s="462">
        <v>2</v>
      </c>
      <c r="I249" s="462"/>
      <c r="K249" s="364"/>
    </row>
    <row r="250" spans="2:11" x14ac:dyDescent="0.25">
      <c r="B250" s="462">
        <v>4</v>
      </c>
      <c r="C250" s="462" t="s">
        <v>12</v>
      </c>
      <c r="D250" s="462" t="s">
        <v>78</v>
      </c>
      <c r="E250" s="462" t="s">
        <v>78</v>
      </c>
      <c r="F250" s="462">
        <v>6490666.6666666698</v>
      </c>
      <c r="G250" s="462">
        <v>23266942.239999998</v>
      </c>
      <c r="H250" s="462">
        <v>3</v>
      </c>
      <c r="I250" s="462"/>
      <c r="K250" s="364"/>
    </row>
    <row r="251" spans="2:11" x14ac:dyDescent="0.25">
      <c r="B251" s="462">
        <v>4</v>
      </c>
      <c r="C251" s="462" t="s">
        <v>12</v>
      </c>
      <c r="D251" s="462" t="s">
        <v>78</v>
      </c>
      <c r="E251" s="462" t="s">
        <v>539</v>
      </c>
      <c r="F251" s="462">
        <v>12720000</v>
      </c>
      <c r="G251" s="462">
        <v>12870000</v>
      </c>
      <c r="H251" s="462">
        <v>1</v>
      </c>
      <c r="I251" s="462"/>
      <c r="K251" s="364"/>
    </row>
    <row r="252" spans="2:11" x14ac:dyDescent="0.25">
      <c r="B252" s="462">
        <v>4</v>
      </c>
      <c r="C252" s="462" t="s">
        <v>12</v>
      </c>
      <c r="D252" s="462" t="s">
        <v>82</v>
      </c>
      <c r="E252" s="462" t="s">
        <v>368</v>
      </c>
      <c r="F252" s="462">
        <v>10122500</v>
      </c>
      <c r="G252" s="462">
        <v>10252500</v>
      </c>
      <c r="H252" s="462">
        <v>2</v>
      </c>
      <c r="I252" s="462"/>
      <c r="K252" s="364"/>
    </row>
    <row r="253" spans="2:11" x14ac:dyDescent="0.25">
      <c r="B253" s="462">
        <v>4</v>
      </c>
      <c r="C253" s="462" t="s">
        <v>12</v>
      </c>
      <c r="D253" s="462" t="s">
        <v>82</v>
      </c>
      <c r="E253" s="462" t="s">
        <v>549</v>
      </c>
      <c r="F253" s="462">
        <v>8414000</v>
      </c>
      <c r="G253" s="462">
        <v>16864836.82</v>
      </c>
      <c r="H253" s="462">
        <v>1</v>
      </c>
      <c r="I253" s="462"/>
      <c r="K253" s="364"/>
    </row>
    <row r="254" spans="2:11" x14ac:dyDescent="0.25">
      <c r="B254" s="462">
        <v>4</v>
      </c>
      <c r="C254" s="462" t="s">
        <v>13</v>
      </c>
      <c r="D254" s="462" t="s">
        <v>101</v>
      </c>
      <c r="E254" s="462" t="s">
        <v>93</v>
      </c>
      <c r="F254" s="462">
        <v>10546000</v>
      </c>
      <c r="G254" s="462">
        <v>16692500</v>
      </c>
      <c r="H254" s="462">
        <v>2</v>
      </c>
      <c r="I254" s="462"/>
      <c r="K254" s="364"/>
    </row>
    <row r="255" spans="2:11" x14ac:dyDescent="0.25">
      <c r="B255" s="462">
        <v>4</v>
      </c>
      <c r="C255" s="462" t="s">
        <v>13</v>
      </c>
      <c r="D255" s="462" t="s">
        <v>101</v>
      </c>
      <c r="E255" s="462" t="s">
        <v>337</v>
      </c>
      <c r="F255" s="462">
        <v>12720000</v>
      </c>
      <c r="G255" s="462">
        <v>12850000</v>
      </c>
      <c r="H255" s="462">
        <v>1</v>
      </c>
      <c r="I255" s="462"/>
      <c r="K255" s="364"/>
    </row>
    <row r="256" spans="2:11" x14ac:dyDescent="0.25">
      <c r="B256" s="462">
        <v>4</v>
      </c>
      <c r="C256" s="462" t="s">
        <v>64</v>
      </c>
      <c r="D256" s="462" t="s">
        <v>217</v>
      </c>
      <c r="E256" s="462" t="s">
        <v>217</v>
      </c>
      <c r="F256" s="462">
        <v>8092000</v>
      </c>
      <c r="G256" s="462">
        <v>21592000</v>
      </c>
      <c r="H256" s="462">
        <v>1</v>
      </c>
      <c r="I256" s="462"/>
      <c r="K256" s="364"/>
    </row>
    <row r="257" spans="2:11" x14ac:dyDescent="0.25">
      <c r="B257" s="462">
        <v>4</v>
      </c>
      <c r="C257" s="462" t="s">
        <v>64</v>
      </c>
      <c r="D257" s="462" t="s">
        <v>106</v>
      </c>
      <c r="E257" s="462" t="s">
        <v>429</v>
      </c>
      <c r="F257" s="462">
        <v>8480000</v>
      </c>
      <c r="G257" s="462">
        <v>8630000</v>
      </c>
      <c r="H257" s="462">
        <v>1</v>
      </c>
      <c r="I257" s="462"/>
      <c r="K257" s="364"/>
    </row>
    <row r="258" spans="2:11" x14ac:dyDescent="0.25">
      <c r="B258" s="462">
        <v>4</v>
      </c>
      <c r="C258" s="462" t="s">
        <v>65</v>
      </c>
      <c r="D258" s="462" t="s">
        <v>63</v>
      </c>
      <c r="E258" s="462" t="s">
        <v>63</v>
      </c>
      <c r="F258" s="462">
        <v>7635500</v>
      </c>
      <c r="G258" s="462">
        <v>23937000</v>
      </c>
      <c r="H258" s="462">
        <v>2</v>
      </c>
      <c r="I258" s="462"/>
      <c r="K258" s="364"/>
    </row>
    <row r="259" spans="2:11" x14ac:dyDescent="0.25">
      <c r="B259" s="462">
        <v>4</v>
      </c>
      <c r="C259" s="462" t="s">
        <v>65</v>
      </c>
      <c r="D259" s="462" t="s">
        <v>63</v>
      </c>
      <c r="E259" s="462" t="s">
        <v>497</v>
      </c>
      <c r="F259" s="462">
        <v>8480000</v>
      </c>
      <c r="G259" s="462">
        <v>8630000</v>
      </c>
      <c r="H259" s="462">
        <v>1</v>
      </c>
      <c r="I259" s="462"/>
      <c r="K259" s="364"/>
    </row>
    <row r="260" spans="2:11" x14ac:dyDescent="0.25">
      <c r="B260" s="462">
        <v>4</v>
      </c>
      <c r="C260" s="462" t="s">
        <v>65</v>
      </c>
      <c r="D260" s="462" t="s">
        <v>80</v>
      </c>
      <c r="E260" s="462" t="s">
        <v>329</v>
      </c>
      <c r="F260" s="462">
        <v>8245000</v>
      </c>
      <c r="G260" s="462">
        <v>19077000</v>
      </c>
      <c r="H260" s="462">
        <v>1</v>
      </c>
      <c r="I260" s="462"/>
      <c r="K260" s="364"/>
    </row>
    <row r="261" spans="2:11" x14ac:dyDescent="0.25">
      <c r="B261" s="462">
        <v>4</v>
      </c>
      <c r="C261" s="462" t="s">
        <v>65</v>
      </c>
      <c r="D261" s="462" t="s">
        <v>80</v>
      </c>
      <c r="E261" s="462" t="s">
        <v>384</v>
      </c>
      <c r="F261" s="462">
        <v>12720000</v>
      </c>
      <c r="G261" s="462">
        <v>12850000</v>
      </c>
      <c r="H261" s="462">
        <v>1</v>
      </c>
      <c r="I261" s="462"/>
      <c r="K261" s="364"/>
    </row>
    <row r="262" spans="2:11" x14ac:dyDescent="0.25">
      <c r="B262" s="462">
        <v>4</v>
      </c>
      <c r="C262" s="462" t="s">
        <v>65</v>
      </c>
      <c r="D262" s="462" t="s">
        <v>80</v>
      </c>
      <c r="E262" s="462" t="s">
        <v>382</v>
      </c>
      <c r="F262" s="462">
        <v>12720000</v>
      </c>
      <c r="G262" s="462">
        <v>12850000</v>
      </c>
      <c r="H262" s="462">
        <v>1</v>
      </c>
      <c r="I262" s="462"/>
      <c r="K262" s="364"/>
    </row>
    <row r="263" spans="2:11" x14ac:dyDescent="0.25">
      <c r="B263" s="462">
        <v>4</v>
      </c>
      <c r="C263" s="462" t="s">
        <v>100</v>
      </c>
      <c r="D263" s="462" t="s">
        <v>100</v>
      </c>
      <c r="E263" s="462" t="s">
        <v>509</v>
      </c>
      <c r="F263" s="462">
        <v>8480000</v>
      </c>
      <c r="G263" s="462">
        <v>8610000</v>
      </c>
      <c r="H263" s="462">
        <v>1</v>
      </c>
      <c r="I263" s="462"/>
      <c r="K263" s="364"/>
    </row>
    <row r="264" spans="2:11" x14ac:dyDescent="0.25">
      <c r="B264" s="462">
        <v>4</v>
      </c>
      <c r="C264" s="462" t="s">
        <v>100</v>
      </c>
      <c r="D264" s="462" t="s">
        <v>102</v>
      </c>
      <c r="E264" s="462" t="s">
        <v>346</v>
      </c>
      <c r="F264" s="462">
        <v>8420000</v>
      </c>
      <c r="G264" s="462">
        <v>19576000</v>
      </c>
      <c r="H264" s="462">
        <v>1</v>
      </c>
      <c r="I264" s="462"/>
      <c r="K264" s="364"/>
    </row>
    <row r="265" spans="2:11" x14ac:dyDescent="0.25">
      <c r="B265" s="462">
        <v>4</v>
      </c>
      <c r="C265" s="462" t="s">
        <v>100</v>
      </c>
      <c r="D265" s="462" t="s">
        <v>102</v>
      </c>
      <c r="E265" s="462" t="s">
        <v>68</v>
      </c>
      <c r="F265" s="462">
        <v>12720000</v>
      </c>
      <c r="G265" s="462">
        <v>12920000</v>
      </c>
      <c r="H265" s="462">
        <v>1</v>
      </c>
      <c r="I265" s="462"/>
      <c r="K265" s="364"/>
    </row>
    <row r="266" spans="2:11" x14ac:dyDescent="0.25">
      <c r="B266" s="462">
        <v>4</v>
      </c>
      <c r="C266" s="462" t="s">
        <v>100</v>
      </c>
      <c r="D266" s="462" t="s">
        <v>102</v>
      </c>
      <c r="E266" s="462" t="s">
        <v>83</v>
      </c>
      <c r="F266" s="462">
        <v>11302666.6666667</v>
      </c>
      <c r="G266" s="462">
        <v>11466666.6666667</v>
      </c>
      <c r="H266" s="462">
        <v>3</v>
      </c>
      <c r="I266" s="462"/>
      <c r="K266" s="364"/>
    </row>
    <row r="267" spans="2:11" x14ac:dyDescent="0.25">
      <c r="B267" s="462">
        <v>4</v>
      </c>
      <c r="C267" s="462" t="s">
        <v>100</v>
      </c>
      <c r="D267" s="462" t="s">
        <v>102</v>
      </c>
      <c r="E267" s="462" t="s">
        <v>69</v>
      </c>
      <c r="F267" s="462">
        <v>9274750</v>
      </c>
      <c r="G267" s="462">
        <v>15523750</v>
      </c>
      <c r="H267" s="462">
        <v>4</v>
      </c>
      <c r="I267" s="462"/>
      <c r="K267" s="364"/>
    </row>
    <row r="268" spans="2:11" x14ac:dyDescent="0.25">
      <c r="B268" s="462">
        <v>4</v>
      </c>
      <c r="C268" s="462" t="s">
        <v>100</v>
      </c>
      <c r="D268" s="462" t="s">
        <v>70</v>
      </c>
      <c r="E268" s="462" t="s">
        <v>70</v>
      </c>
      <c r="F268" s="462">
        <v>12720000</v>
      </c>
      <c r="G268" s="462">
        <v>12850000</v>
      </c>
      <c r="H268" s="462">
        <v>1</v>
      </c>
      <c r="I268" s="462"/>
      <c r="K268" s="364"/>
    </row>
    <row r="269" spans="2:11" x14ac:dyDescent="0.25">
      <c r="B269" s="462">
        <v>4</v>
      </c>
      <c r="C269" s="462" t="s">
        <v>100</v>
      </c>
      <c r="D269" s="462" t="s">
        <v>70</v>
      </c>
      <c r="E269" s="462" t="s">
        <v>388</v>
      </c>
      <c r="F269" s="462">
        <v>10482500</v>
      </c>
      <c r="G269" s="462">
        <v>18776558.145</v>
      </c>
      <c r="H269" s="462">
        <v>2</v>
      </c>
      <c r="I269" s="462"/>
      <c r="K269" s="364"/>
    </row>
    <row r="270" spans="2:11" x14ac:dyDescent="0.25">
      <c r="B270" s="462">
        <v>4</v>
      </c>
      <c r="C270" s="462" t="s">
        <v>100</v>
      </c>
      <c r="D270" s="462" t="s">
        <v>311</v>
      </c>
      <c r="E270" s="462" t="s">
        <v>541</v>
      </c>
      <c r="F270" s="462">
        <v>8438000</v>
      </c>
      <c r="G270" s="462">
        <v>8600000</v>
      </c>
      <c r="H270" s="462">
        <v>1</v>
      </c>
      <c r="I270" s="462"/>
      <c r="K270" s="364"/>
    </row>
    <row r="271" spans="2:11" x14ac:dyDescent="0.25">
      <c r="B271" s="462">
        <v>4</v>
      </c>
      <c r="C271" s="462" t="s">
        <v>100</v>
      </c>
      <c r="D271" s="462" t="s">
        <v>103</v>
      </c>
      <c r="E271" s="462" t="s">
        <v>103</v>
      </c>
      <c r="F271" s="462">
        <v>8480000</v>
      </c>
      <c r="G271" s="462">
        <v>8630000</v>
      </c>
      <c r="H271" s="462">
        <v>1</v>
      </c>
      <c r="I271" s="462"/>
      <c r="K271" s="364"/>
    </row>
    <row r="272" spans="2:11" x14ac:dyDescent="0.25">
      <c r="B272" s="462">
        <v>14</v>
      </c>
      <c r="C272" s="462" t="s">
        <v>64</v>
      </c>
      <c r="D272" s="462" t="s">
        <v>88</v>
      </c>
      <c r="E272" s="462" t="s">
        <v>107</v>
      </c>
      <c r="F272" s="462">
        <v>8321000</v>
      </c>
      <c r="G272" s="462">
        <v>8785181.9199999999</v>
      </c>
      <c r="H272" s="462">
        <v>1</v>
      </c>
      <c r="I272" s="462"/>
      <c r="K272" s="364"/>
    </row>
    <row r="273" spans="2:11" x14ac:dyDescent="0.25">
      <c r="B273" s="462">
        <v>22</v>
      </c>
      <c r="C273" s="462" t="s">
        <v>98</v>
      </c>
      <c r="D273" s="462" t="s">
        <v>84</v>
      </c>
      <c r="E273" s="462" t="s">
        <v>505</v>
      </c>
      <c r="F273" s="462">
        <v>6829000</v>
      </c>
      <c r="G273" s="462">
        <v>47300000</v>
      </c>
      <c r="H273" s="462">
        <v>1</v>
      </c>
      <c r="I273" s="462"/>
      <c r="K273" s="364"/>
    </row>
    <row r="274" spans="2:11" x14ac:dyDescent="0.25">
      <c r="B274" s="462">
        <v>22</v>
      </c>
      <c r="C274" s="462" t="s">
        <v>12</v>
      </c>
      <c r="D274" s="462" t="s">
        <v>12</v>
      </c>
      <c r="E274" s="462" t="s">
        <v>444</v>
      </c>
      <c r="F274" s="462">
        <v>6714000</v>
      </c>
      <c r="G274" s="462">
        <v>62564000</v>
      </c>
      <c r="H274" s="462">
        <v>1</v>
      </c>
      <c r="I274" s="462"/>
      <c r="K274" s="364"/>
    </row>
    <row r="275" spans="2:11" x14ac:dyDescent="0.25">
      <c r="B275" s="462">
        <v>22</v>
      </c>
      <c r="C275" s="462" t="s">
        <v>12</v>
      </c>
      <c r="D275" s="462" t="s">
        <v>336</v>
      </c>
      <c r="E275" s="462" t="s">
        <v>74</v>
      </c>
      <c r="F275" s="462">
        <v>8206000</v>
      </c>
      <c r="G275" s="462">
        <v>37906000</v>
      </c>
      <c r="H275" s="462">
        <v>1</v>
      </c>
      <c r="I275" s="462"/>
      <c r="K275" s="364"/>
    </row>
    <row r="276" spans="2:11" x14ac:dyDescent="0.25">
      <c r="B276" s="462">
        <v>26</v>
      </c>
      <c r="C276" s="462" t="s">
        <v>11</v>
      </c>
      <c r="D276" s="462" t="s">
        <v>86</v>
      </c>
      <c r="E276" s="462" t="s">
        <v>460</v>
      </c>
      <c r="F276" s="462">
        <v>8396000</v>
      </c>
      <c r="G276" s="462">
        <v>20317000</v>
      </c>
      <c r="H276" s="462">
        <v>1</v>
      </c>
      <c r="I276" s="462"/>
      <c r="K276" s="364"/>
    </row>
    <row r="277" spans="2:11" x14ac:dyDescent="0.25">
      <c r="B277" s="462">
        <v>27</v>
      </c>
      <c r="C277" s="462" t="s">
        <v>98</v>
      </c>
      <c r="D277" s="462" t="s">
        <v>84</v>
      </c>
      <c r="E277" s="462" t="s">
        <v>453</v>
      </c>
      <c r="F277" s="462">
        <v>7059000</v>
      </c>
      <c r="G277" s="462">
        <v>33322000</v>
      </c>
      <c r="H277" s="462">
        <v>1</v>
      </c>
      <c r="I277" s="462"/>
      <c r="K277" s="364"/>
    </row>
    <row r="278" spans="2:11" x14ac:dyDescent="0.25">
      <c r="B278" s="462">
        <v>27</v>
      </c>
      <c r="C278" s="462" t="s">
        <v>98</v>
      </c>
      <c r="D278" s="462" t="s">
        <v>404</v>
      </c>
      <c r="E278" s="462" t="s">
        <v>480</v>
      </c>
      <c r="F278" s="462">
        <v>6025000</v>
      </c>
      <c r="G278" s="462">
        <v>57556000</v>
      </c>
      <c r="H278" s="462">
        <v>1</v>
      </c>
      <c r="I278" s="462"/>
      <c r="K278" s="364"/>
    </row>
    <row r="279" spans="2:11" x14ac:dyDescent="0.25">
      <c r="B279" s="462">
        <v>27</v>
      </c>
      <c r="C279" s="462" t="s">
        <v>11</v>
      </c>
      <c r="D279" s="462" t="s">
        <v>75</v>
      </c>
      <c r="E279" s="462" t="s">
        <v>550</v>
      </c>
      <c r="F279" s="462">
        <v>7365000</v>
      </c>
      <c r="G279" s="462">
        <v>53362000</v>
      </c>
      <c r="H279" s="462">
        <v>1</v>
      </c>
      <c r="I279" s="462"/>
      <c r="K279" s="364"/>
    </row>
    <row r="280" spans="2:11" x14ac:dyDescent="0.25">
      <c r="B280" s="462">
        <v>27</v>
      </c>
      <c r="C280" s="462" t="s">
        <v>11</v>
      </c>
      <c r="D280" s="462" t="s">
        <v>435</v>
      </c>
      <c r="E280" s="462" t="s">
        <v>446</v>
      </c>
      <c r="F280" s="462">
        <v>7250000</v>
      </c>
      <c r="G280" s="462">
        <v>25209000</v>
      </c>
      <c r="H280" s="462">
        <v>1</v>
      </c>
      <c r="I280" s="462"/>
      <c r="K280" s="364"/>
    </row>
    <row r="281" spans="2:11" x14ac:dyDescent="0.25">
      <c r="B281" s="462">
        <v>27</v>
      </c>
      <c r="C281" s="462" t="s">
        <v>64</v>
      </c>
      <c r="D281" s="462" t="s">
        <v>325</v>
      </c>
      <c r="E281" s="462" t="s">
        <v>325</v>
      </c>
      <c r="F281" s="462">
        <v>8411000</v>
      </c>
      <c r="G281" s="462">
        <v>26578500</v>
      </c>
      <c r="H281" s="462">
        <v>2</v>
      </c>
      <c r="I281" s="462"/>
      <c r="K281" s="364"/>
    </row>
    <row r="282" spans="2:11" x14ac:dyDescent="0.25">
      <c r="B282" s="462">
        <v>27</v>
      </c>
      <c r="C282" s="462" t="s">
        <v>64</v>
      </c>
      <c r="D282" s="462" t="s">
        <v>217</v>
      </c>
      <c r="E282" s="462" t="s">
        <v>217</v>
      </c>
      <c r="F282" s="462">
        <v>7326000</v>
      </c>
      <c r="G282" s="462">
        <v>35890000</v>
      </c>
      <c r="H282" s="462">
        <v>1</v>
      </c>
      <c r="I282" s="462"/>
      <c r="K282" s="364"/>
    </row>
    <row r="283" spans="2:11" x14ac:dyDescent="0.25">
      <c r="B283" s="462">
        <v>27</v>
      </c>
      <c r="C283" s="462" t="s">
        <v>64</v>
      </c>
      <c r="D283" s="462" t="s">
        <v>217</v>
      </c>
      <c r="E283" s="462" t="s">
        <v>551</v>
      </c>
      <c r="F283" s="462">
        <v>6982000</v>
      </c>
      <c r="G283" s="462">
        <v>25173000</v>
      </c>
      <c r="H283" s="462">
        <v>1</v>
      </c>
      <c r="I283" s="462"/>
      <c r="K283" s="364"/>
    </row>
    <row r="284" spans="2:11" x14ac:dyDescent="0.25">
      <c r="B284" s="462">
        <v>28</v>
      </c>
      <c r="C284" s="462" t="s">
        <v>11</v>
      </c>
      <c r="D284" s="462" t="s">
        <v>99</v>
      </c>
      <c r="E284" s="462" t="s">
        <v>326</v>
      </c>
      <c r="F284" s="462">
        <v>8438000</v>
      </c>
      <c r="G284" s="462">
        <v>8757655.9000000004</v>
      </c>
      <c r="H284" s="462">
        <v>1</v>
      </c>
      <c r="I284" s="462"/>
      <c r="K284" s="364"/>
    </row>
    <row r="285" spans="2:11" x14ac:dyDescent="0.25">
      <c r="B285" s="462">
        <v>28</v>
      </c>
      <c r="C285" s="462" t="s">
        <v>11</v>
      </c>
      <c r="D285" s="462" t="s">
        <v>75</v>
      </c>
      <c r="E285" s="462" t="s">
        <v>75</v>
      </c>
      <c r="F285" s="462">
        <v>8053000</v>
      </c>
      <c r="G285" s="462">
        <v>32531207.149999999</v>
      </c>
      <c r="H285" s="462">
        <v>1</v>
      </c>
      <c r="I285" s="462"/>
      <c r="K285" s="364"/>
    </row>
    <row r="286" spans="2:11" x14ac:dyDescent="0.25">
      <c r="B286" s="462">
        <v>28</v>
      </c>
      <c r="C286" s="462" t="s">
        <v>11</v>
      </c>
      <c r="D286" s="462" t="s">
        <v>415</v>
      </c>
      <c r="E286" s="462" t="s">
        <v>415</v>
      </c>
      <c r="F286" s="462">
        <v>8462000</v>
      </c>
      <c r="G286" s="462">
        <v>8757927.0999999996</v>
      </c>
      <c r="H286" s="462">
        <v>2</v>
      </c>
      <c r="I286" s="462"/>
      <c r="K286" s="364"/>
    </row>
    <row r="287" spans="2:11" x14ac:dyDescent="0.25">
      <c r="B287" s="462">
        <v>28</v>
      </c>
      <c r="C287" s="462" t="s">
        <v>11</v>
      </c>
      <c r="D287" s="462" t="s">
        <v>415</v>
      </c>
      <c r="E287" s="462" t="s">
        <v>416</v>
      </c>
      <c r="F287" s="462">
        <v>8053000</v>
      </c>
      <c r="G287" s="462">
        <v>8753305.4000000004</v>
      </c>
      <c r="H287" s="462">
        <v>1</v>
      </c>
      <c r="I287" s="462"/>
      <c r="K287" s="364"/>
    </row>
    <row r="288" spans="2:11" x14ac:dyDescent="0.25">
      <c r="B288" s="462">
        <v>28</v>
      </c>
      <c r="C288" s="462" t="s">
        <v>11</v>
      </c>
      <c r="D288" s="462" t="s">
        <v>352</v>
      </c>
      <c r="E288" s="462" t="s">
        <v>443</v>
      </c>
      <c r="F288" s="462">
        <v>12720000</v>
      </c>
      <c r="G288" s="462">
        <v>13081062</v>
      </c>
      <c r="H288" s="462">
        <v>1</v>
      </c>
      <c r="I288" s="462"/>
      <c r="K288" s="364"/>
    </row>
    <row r="289" spans="2:11" x14ac:dyDescent="0.25">
      <c r="B289" s="462">
        <v>28</v>
      </c>
      <c r="C289" s="462" t="s">
        <v>11</v>
      </c>
      <c r="D289" s="462" t="s">
        <v>86</v>
      </c>
      <c r="E289" s="462" t="s">
        <v>365</v>
      </c>
      <c r="F289" s="462">
        <v>8480000</v>
      </c>
      <c r="G289" s="462">
        <v>8723948</v>
      </c>
      <c r="H289" s="462">
        <v>1</v>
      </c>
      <c r="I289" s="462"/>
      <c r="K289" s="364"/>
    </row>
    <row r="290" spans="2:11" x14ac:dyDescent="0.25">
      <c r="B290" s="462">
        <v>28</v>
      </c>
      <c r="C290" s="462" t="s">
        <v>11</v>
      </c>
      <c r="D290" s="462" t="s">
        <v>86</v>
      </c>
      <c r="E290" s="462" t="s">
        <v>97</v>
      </c>
      <c r="F290" s="462">
        <v>8480000</v>
      </c>
      <c r="G290" s="462">
        <v>8758130.5</v>
      </c>
      <c r="H290" s="462">
        <v>1</v>
      </c>
      <c r="I290" s="462"/>
      <c r="K290" s="364"/>
    </row>
    <row r="291" spans="2:11" x14ac:dyDescent="0.25">
      <c r="B291" s="462">
        <v>28</v>
      </c>
      <c r="C291" s="462" t="s">
        <v>11</v>
      </c>
      <c r="D291" s="462" t="s">
        <v>77</v>
      </c>
      <c r="E291" s="462" t="s">
        <v>109</v>
      </c>
      <c r="F291" s="462">
        <v>12720000</v>
      </c>
      <c r="G291" s="462">
        <v>13090105</v>
      </c>
      <c r="H291" s="462">
        <v>1</v>
      </c>
      <c r="I291" s="462"/>
      <c r="K291" s="364"/>
    </row>
    <row r="292" spans="2:11" x14ac:dyDescent="0.25">
      <c r="B292" s="462">
        <v>28</v>
      </c>
      <c r="C292" s="462" t="s">
        <v>11</v>
      </c>
      <c r="D292" s="462" t="s">
        <v>77</v>
      </c>
      <c r="E292" s="462" t="s">
        <v>351</v>
      </c>
      <c r="F292" s="462">
        <v>8396000</v>
      </c>
      <c r="G292" s="462">
        <v>8757181.3000000007</v>
      </c>
      <c r="H292" s="462">
        <v>1</v>
      </c>
      <c r="I292" s="462"/>
      <c r="K292" s="364"/>
    </row>
    <row r="293" spans="2:11" x14ac:dyDescent="0.25">
      <c r="B293" s="462">
        <v>28</v>
      </c>
      <c r="C293" s="462" t="s">
        <v>11</v>
      </c>
      <c r="D293" s="462" t="s">
        <v>91</v>
      </c>
      <c r="E293" s="462" t="s">
        <v>319</v>
      </c>
      <c r="F293" s="462">
        <v>8480000</v>
      </c>
      <c r="G293" s="462">
        <v>8723948</v>
      </c>
      <c r="H293" s="462">
        <v>1</v>
      </c>
      <c r="I293" s="462"/>
      <c r="K293" s="364"/>
    </row>
    <row r="294" spans="2:11" x14ac:dyDescent="0.25">
      <c r="B294" s="462">
        <v>28</v>
      </c>
      <c r="C294" s="462" t="s">
        <v>11</v>
      </c>
      <c r="D294" s="462" t="s">
        <v>111</v>
      </c>
      <c r="E294" s="462" t="s">
        <v>111</v>
      </c>
      <c r="F294" s="462">
        <v>12720000</v>
      </c>
      <c r="G294" s="462">
        <v>13081062</v>
      </c>
      <c r="H294" s="462">
        <v>1</v>
      </c>
      <c r="I294" s="462"/>
      <c r="K294" s="364"/>
    </row>
    <row r="295" spans="2:11" x14ac:dyDescent="0.25">
      <c r="B295" s="462">
        <v>28</v>
      </c>
      <c r="C295" s="462" t="s">
        <v>13</v>
      </c>
      <c r="D295" s="462" t="s">
        <v>101</v>
      </c>
      <c r="E295" s="462" t="s">
        <v>379</v>
      </c>
      <c r="F295" s="462">
        <v>7671000</v>
      </c>
      <c r="G295" s="462">
        <v>8843709</v>
      </c>
      <c r="H295" s="462">
        <v>1</v>
      </c>
      <c r="I295" s="462"/>
      <c r="K295" s="364"/>
    </row>
    <row r="296" spans="2:11" x14ac:dyDescent="0.25">
      <c r="B296" s="462">
        <v>28</v>
      </c>
      <c r="C296" s="462" t="s">
        <v>13</v>
      </c>
      <c r="D296" s="462" t="s">
        <v>101</v>
      </c>
      <c r="E296" s="462" t="s">
        <v>93</v>
      </c>
      <c r="F296" s="462">
        <v>8464000</v>
      </c>
      <c r="G296" s="462">
        <v>8782401.1099999994</v>
      </c>
      <c r="H296" s="462">
        <v>6</v>
      </c>
      <c r="I296" s="462"/>
      <c r="K296" s="364"/>
    </row>
    <row r="297" spans="2:11" x14ac:dyDescent="0.25">
      <c r="B297" s="462">
        <v>28</v>
      </c>
      <c r="C297" s="462" t="s">
        <v>13</v>
      </c>
      <c r="D297" s="462" t="s">
        <v>101</v>
      </c>
      <c r="E297" s="462" t="s">
        <v>337</v>
      </c>
      <c r="F297" s="462">
        <v>8474000</v>
      </c>
      <c r="G297" s="462">
        <v>8723880.1999999993</v>
      </c>
      <c r="H297" s="462">
        <v>1</v>
      </c>
      <c r="I297" s="462"/>
      <c r="K297" s="364"/>
    </row>
    <row r="298" spans="2:11" x14ac:dyDescent="0.25">
      <c r="B298" s="462">
        <v>28</v>
      </c>
      <c r="C298" s="462" t="s">
        <v>64</v>
      </c>
      <c r="D298" s="462" t="s">
        <v>325</v>
      </c>
      <c r="E298" s="462" t="s">
        <v>389</v>
      </c>
      <c r="F298" s="462">
        <v>12720000</v>
      </c>
      <c r="G298" s="462">
        <v>13081062</v>
      </c>
      <c r="H298" s="462">
        <v>1</v>
      </c>
      <c r="I298" s="462"/>
      <c r="K298" s="364"/>
    </row>
    <row r="299" spans="2:11" x14ac:dyDescent="0.25">
      <c r="B299" s="462">
        <v>28</v>
      </c>
      <c r="C299" s="462" t="s">
        <v>64</v>
      </c>
      <c r="D299" s="462" t="s">
        <v>323</v>
      </c>
      <c r="E299" s="462" t="s">
        <v>323</v>
      </c>
      <c r="F299" s="462">
        <v>12720000</v>
      </c>
      <c r="G299" s="462">
        <v>13117674</v>
      </c>
      <c r="H299" s="462">
        <v>1</v>
      </c>
      <c r="I299" s="462"/>
      <c r="K299" s="364"/>
    </row>
    <row r="300" spans="2:11" x14ac:dyDescent="0.25">
      <c r="B300" s="462">
        <v>28</v>
      </c>
      <c r="C300" s="462" t="s">
        <v>64</v>
      </c>
      <c r="D300" s="462" t="s">
        <v>323</v>
      </c>
      <c r="E300" s="462" t="s">
        <v>81</v>
      </c>
      <c r="F300" s="462">
        <v>8408000</v>
      </c>
      <c r="G300" s="462">
        <v>8741366.4000000004</v>
      </c>
      <c r="H300" s="462">
        <v>1</v>
      </c>
      <c r="I300" s="462"/>
      <c r="K300" s="364"/>
    </row>
    <row r="301" spans="2:11" x14ac:dyDescent="0.25">
      <c r="B301" s="462">
        <v>28</v>
      </c>
      <c r="C301" s="462" t="s">
        <v>64</v>
      </c>
      <c r="D301" s="462" t="s">
        <v>79</v>
      </c>
      <c r="E301" s="462" t="s">
        <v>79</v>
      </c>
      <c r="F301" s="462">
        <v>8480000</v>
      </c>
      <c r="G301" s="462">
        <v>8794742.5</v>
      </c>
      <c r="H301" s="462">
        <v>1</v>
      </c>
      <c r="I301" s="462"/>
      <c r="K301" s="364"/>
    </row>
    <row r="302" spans="2:11" x14ac:dyDescent="0.25">
      <c r="B302" s="462">
        <v>28</v>
      </c>
      <c r="C302" s="462" t="s">
        <v>64</v>
      </c>
      <c r="D302" s="462" t="s">
        <v>79</v>
      </c>
      <c r="E302" s="462" t="s">
        <v>488</v>
      </c>
      <c r="F302" s="462">
        <v>8480000</v>
      </c>
      <c r="G302" s="462">
        <v>8776362.5</v>
      </c>
      <c r="H302" s="462">
        <v>1</v>
      </c>
      <c r="I302" s="462"/>
      <c r="K302" s="364"/>
    </row>
    <row r="303" spans="2:11" x14ac:dyDescent="0.25">
      <c r="B303" s="462">
        <v>28</v>
      </c>
      <c r="C303" s="462" t="s">
        <v>64</v>
      </c>
      <c r="D303" s="462" t="s">
        <v>106</v>
      </c>
      <c r="E303" s="462" t="s">
        <v>484</v>
      </c>
      <c r="F303" s="462">
        <v>8480000</v>
      </c>
      <c r="G303" s="462">
        <v>8758130.5</v>
      </c>
      <c r="H303" s="462">
        <v>1</v>
      </c>
      <c r="I303" s="462"/>
      <c r="K303" s="364"/>
    </row>
    <row r="304" spans="2:11" x14ac:dyDescent="0.25">
      <c r="B304" s="462">
        <v>28</v>
      </c>
      <c r="C304" s="462" t="s">
        <v>65</v>
      </c>
      <c r="D304" s="462" t="s">
        <v>65</v>
      </c>
      <c r="E304" s="462" t="s">
        <v>485</v>
      </c>
      <c r="F304" s="462">
        <v>8480000</v>
      </c>
      <c r="G304" s="462">
        <v>8758130.5</v>
      </c>
      <c r="H304" s="462">
        <v>1</v>
      </c>
      <c r="I304" s="462"/>
      <c r="K304" s="364"/>
    </row>
    <row r="305" spans="2:11" x14ac:dyDescent="0.25">
      <c r="B305" s="462">
        <v>28</v>
      </c>
      <c r="C305" s="462" t="s">
        <v>100</v>
      </c>
      <c r="D305" s="462" t="s">
        <v>100</v>
      </c>
      <c r="E305" s="462" t="s">
        <v>509</v>
      </c>
      <c r="F305" s="462">
        <v>8426000</v>
      </c>
      <c r="G305" s="462">
        <v>8757520.3000000007</v>
      </c>
      <c r="H305" s="462">
        <v>1</v>
      </c>
      <c r="I305" s="462"/>
      <c r="K305" s="364"/>
    </row>
    <row r="306" spans="2:11" x14ac:dyDescent="0.25">
      <c r="B306" s="462">
        <v>28</v>
      </c>
      <c r="C306" s="462" t="s">
        <v>100</v>
      </c>
      <c r="D306" s="462" t="s">
        <v>102</v>
      </c>
      <c r="E306" s="462" t="s">
        <v>83</v>
      </c>
      <c r="F306" s="462">
        <v>8426000</v>
      </c>
      <c r="G306" s="462">
        <v>8757520.3000000007</v>
      </c>
      <c r="H306" s="462">
        <v>1</v>
      </c>
      <c r="I306" s="462"/>
      <c r="K306" s="364"/>
    </row>
    <row r="307" spans="2:11" x14ac:dyDescent="0.25">
      <c r="B307" s="462">
        <v>28</v>
      </c>
      <c r="C307" s="462" t="s">
        <v>100</v>
      </c>
      <c r="D307" s="462" t="s">
        <v>102</v>
      </c>
      <c r="E307" s="462" t="s">
        <v>69</v>
      </c>
      <c r="F307" s="462">
        <v>10600000</v>
      </c>
      <c r="G307" s="462">
        <v>10936687.5</v>
      </c>
      <c r="H307" s="462">
        <v>2</v>
      </c>
      <c r="I307" s="462"/>
      <c r="K307" s="364"/>
    </row>
    <row r="308" spans="2:11" x14ac:dyDescent="0.25">
      <c r="B308" s="462">
        <v>28</v>
      </c>
      <c r="C308" s="462" t="s">
        <v>100</v>
      </c>
      <c r="D308" s="462" t="s">
        <v>70</v>
      </c>
      <c r="E308" s="462" t="s">
        <v>388</v>
      </c>
      <c r="F308" s="462">
        <v>8480000</v>
      </c>
      <c r="G308" s="462">
        <v>8758130.5</v>
      </c>
      <c r="H308" s="462">
        <v>1</v>
      </c>
      <c r="I308" s="462"/>
      <c r="K308" s="364"/>
    </row>
    <row r="309" spans="2:11" x14ac:dyDescent="0.25">
      <c r="B309" s="462">
        <v>28</v>
      </c>
      <c r="C309" s="462" t="s">
        <v>100</v>
      </c>
      <c r="D309" s="462" t="s">
        <v>311</v>
      </c>
      <c r="E309" s="462" t="s">
        <v>541</v>
      </c>
      <c r="F309" s="462">
        <v>8453000</v>
      </c>
      <c r="G309" s="462">
        <v>8757825.4000000004</v>
      </c>
      <c r="H309" s="462">
        <v>2</v>
      </c>
      <c r="I309" s="462"/>
      <c r="K309" s="364"/>
    </row>
    <row r="310" spans="2:11" x14ac:dyDescent="0.25">
      <c r="B310" s="462">
        <v>28</v>
      </c>
      <c r="C310" s="462" t="s">
        <v>100</v>
      </c>
      <c r="D310" s="462" t="s">
        <v>311</v>
      </c>
      <c r="E310" s="462" t="s">
        <v>445</v>
      </c>
      <c r="F310" s="462">
        <v>8480000</v>
      </c>
      <c r="G310" s="462">
        <v>8758130.5</v>
      </c>
      <c r="H310" s="462">
        <v>1</v>
      </c>
      <c r="I310" s="462"/>
      <c r="K310" s="364"/>
    </row>
    <row r="311" spans="2:11" x14ac:dyDescent="0.25">
      <c r="B311" s="462">
        <v>28</v>
      </c>
      <c r="C311" s="462" t="s">
        <v>100</v>
      </c>
      <c r="D311" s="462" t="s">
        <v>317</v>
      </c>
      <c r="E311" s="462" t="s">
        <v>317</v>
      </c>
      <c r="F311" s="462">
        <v>8015000</v>
      </c>
      <c r="G311" s="462">
        <v>8718693.5</v>
      </c>
      <c r="H311" s="462">
        <v>1</v>
      </c>
      <c r="I311" s="462"/>
      <c r="K311" s="364"/>
    </row>
    <row r="312" spans="2:11" x14ac:dyDescent="0.25">
      <c r="B312" s="462">
        <v>28</v>
      </c>
      <c r="C312" s="462" t="s">
        <v>100</v>
      </c>
      <c r="D312" s="462" t="s">
        <v>317</v>
      </c>
      <c r="E312" s="462" t="s">
        <v>432</v>
      </c>
      <c r="F312" s="462">
        <v>8480000</v>
      </c>
      <c r="G312" s="462">
        <v>8758130.5</v>
      </c>
      <c r="H312" s="462">
        <v>1</v>
      </c>
      <c r="I312" s="462"/>
      <c r="K312" s="364"/>
    </row>
    <row r="313" spans="2:11" x14ac:dyDescent="0.25">
      <c r="B313" s="462">
        <v>28</v>
      </c>
      <c r="C313" s="462" t="s">
        <v>100</v>
      </c>
      <c r="D313" s="462" t="s">
        <v>317</v>
      </c>
      <c r="E313" s="462" t="s">
        <v>439</v>
      </c>
      <c r="F313" s="462">
        <v>9668285.7142857108</v>
      </c>
      <c r="G313" s="462">
        <v>9997875.4857142903</v>
      </c>
      <c r="H313" s="462">
        <v>7</v>
      </c>
      <c r="I313" s="462"/>
      <c r="K313" s="364"/>
    </row>
    <row r="314" spans="2:11" x14ac:dyDescent="0.25">
      <c r="B314" s="462">
        <v>28</v>
      </c>
      <c r="C314" s="462" t="s">
        <v>100</v>
      </c>
      <c r="D314" s="462" t="s">
        <v>103</v>
      </c>
      <c r="E314" s="462" t="s">
        <v>103</v>
      </c>
      <c r="F314" s="462">
        <v>12720000</v>
      </c>
      <c r="G314" s="462">
        <v>13115244.5</v>
      </c>
      <c r="H314" s="462">
        <v>1</v>
      </c>
      <c r="I314" s="462"/>
      <c r="K314" s="364"/>
    </row>
    <row r="315" spans="2:11" x14ac:dyDescent="0.25">
      <c r="B315" s="462">
        <v>32</v>
      </c>
      <c r="C315" s="462" t="s">
        <v>98</v>
      </c>
      <c r="D315" s="462" t="s">
        <v>552</v>
      </c>
      <c r="E315" s="462" t="s">
        <v>81</v>
      </c>
      <c r="F315" s="462">
        <v>8408000</v>
      </c>
      <c r="G315" s="462">
        <v>9275298.6500000004</v>
      </c>
      <c r="H315" s="462">
        <v>1</v>
      </c>
      <c r="I315" s="462"/>
      <c r="K315" s="364"/>
    </row>
    <row r="316" spans="2:11" x14ac:dyDescent="0.25">
      <c r="B316" s="462">
        <v>32</v>
      </c>
      <c r="C316" s="462" t="s">
        <v>98</v>
      </c>
      <c r="D316" s="462" t="s">
        <v>72</v>
      </c>
      <c r="E316" s="462" t="s">
        <v>72</v>
      </c>
      <c r="F316" s="462">
        <v>10426500</v>
      </c>
      <c r="G316" s="462">
        <v>11764639.109999999</v>
      </c>
      <c r="H316" s="462">
        <v>2</v>
      </c>
      <c r="I316" s="462"/>
      <c r="K316" s="364"/>
    </row>
    <row r="317" spans="2:11" x14ac:dyDescent="0.25">
      <c r="B317" s="462">
        <v>32</v>
      </c>
      <c r="C317" s="462" t="s">
        <v>98</v>
      </c>
      <c r="D317" s="462" t="s">
        <v>397</v>
      </c>
      <c r="E317" s="462" t="s">
        <v>405</v>
      </c>
      <c r="F317" s="462">
        <v>8856000</v>
      </c>
      <c r="G317" s="462">
        <v>10528292.1466667</v>
      </c>
      <c r="H317" s="462">
        <v>3</v>
      </c>
      <c r="I317" s="462"/>
      <c r="K317" s="364"/>
    </row>
    <row r="318" spans="2:11" x14ac:dyDescent="0.25">
      <c r="B318" s="462">
        <v>32</v>
      </c>
      <c r="C318" s="462" t="s">
        <v>98</v>
      </c>
      <c r="D318" s="462" t="s">
        <v>397</v>
      </c>
      <c r="E318" s="462" t="s">
        <v>441</v>
      </c>
      <c r="F318" s="462">
        <v>7939000</v>
      </c>
      <c r="G318" s="462">
        <v>11170639.779999999</v>
      </c>
      <c r="H318" s="462">
        <v>1</v>
      </c>
      <c r="I318" s="462"/>
      <c r="K318" s="364"/>
    </row>
    <row r="319" spans="2:11" x14ac:dyDescent="0.25">
      <c r="B319" s="462">
        <v>32</v>
      </c>
      <c r="C319" s="462" t="s">
        <v>98</v>
      </c>
      <c r="D319" s="462" t="s">
        <v>397</v>
      </c>
      <c r="E319" s="462" t="s">
        <v>479</v>
      </c>
      <c r="F319" s="462">
        <v>7572000</v>
      </c>
      <c r="G319" s="462">
        <v>10840517.85</v>
      </c>
      <c r="H319" s="462">
        <v>3</v>
      </c>
      <c r="I319" s="462"/>
      <c r="K319" s="364"/>
    </row>
    <row r="320" spans="2:11" x14ac:dyDescent="0.25">
      <c r="B320" s="462">
        <v>32</v>
      </c>
      <c r="C320" s="462" t="s">
        <v>98</v>
      </c>
      <c r="D320" s="462" t="s">
        <v>397</v>
      </c>
      <c r="E320" s="462" t="s">
        <v>553</v>
      </c>
      <c r="F320" s="462">
        <v>7586000</v>
      </c>
      <c r="G320" s="462">
        <v>10506561.689999999</v>
      </c>
      <c r="H320" s="462">
        <v>1</v>
      </c>
      <c r="I320" s="462"/>
      <c r="K320" s="364"/>
    </row>
    <row r="321" spans="2:11" x14ac:dyDescent="0.25">
      <c r="B321" s="462">
        <v>32</v>
      </c>
      <c r="C321" s="462" t="s">
        <v>98</v>
      </c>
      <c r="D321" s="462" t="s">
        <v>397</v>
      </c>
      <c r="E321" s="462" t="s">
        <v>74</v>
      </c>
      <c r="F321" s="462">
        <v>8441000</v>
      </c>
      <c r="G321" s="462">
        <v>11948832.154999999</v>
      </c>
      <c r="H321" s="462">
        <v>2</v>
      </c>
      <c r="I321" s="462"/>
      <c r="K321" s="364"/>
    </row>
    <row r="322" spans="2:11" x14ac:dyDescent="0.25">
      <c r="B322" s="462">
        <v>32</v>
      </c>
      <c r="C322" s="462" t="s">
        <v>98</v>
      </c>
      <c r="D322" s="462" t="s">
        <v>397</v>
      </c>
      <c r="E322" s="462" t="s">
        <v>81</v>
      </c>
      <c r="F322" s="462">
        <v>11445000</v>
      </c>
      <c r="G322" s="462">
        <v>11793880</v>
      </c>
      <c r="H322" s="462">
        <v>1</v>
      </c>
      <c r="I322" s="462"/>
      <c r="K322" s="364"/>
    </row>
    <row r="323" spans="2:11" x14ac:dyDescent="0.25">
      <c r="B323" s="462">
        <v>32</v>
      </c>
      <c r="C323" s="462" t="s">
        <v>98</v>
      </c>
      <c r="D323" s="462" t="s">
        <v>321</v>
      </c>
      <c r="E323" s="462" t="s">
        <v>86</v>
      </c>
      <c r="F323" s="462">
        <v>8480000</v>
      </c>
      <c r="G323" s="462">
        <v>8743856.4199999999</v>
      </c>
      <c r="H323" s="462">
        <v>1</v>
      </c>
      <c r="I323" s="462"/>
      <c r="K323" s="364"/>
    </row>
    <row r="324" spans="2:11" x14ac:dyDescent="0.25">
      <c r="B324" s="462">
        <v>32</v>
      </c>
      <c r="C324" s="462" t="s">
        <v>98</v>
      </c>
      <c r="D324" s="462" t="s">
        <v>349</v>
      </c>
      <c r="E324" s="462" t="s">
        <v>394</v>
      </c>
      <c r="F324" s="462">
        <v>8053000</v>
      </c>
      <c r="G324" s="462">
        <v>10938416.9</v>
      </c>
      <c r="H324" s="462">
        <v>4</v>
      </c>
      <c r="I324" s="462"/>
      <c r="K324" s="364"/>
    </row>
    <row r="325" spans="2:11" x14ac:dyDescent="0.25">
      <c r="B325" s="462">
        <v>32</v>
      </c>
      <c r="C325" s="462" t="s">
        <v>98</v>
      </c>
      <c r="D325" s="462" t="s">
        <v>349</v>
      </c>
      <c r="E325" s="462" t="s">
        <v>504</v>
      </c>
      <c r="F325" s="462">
        <v>8432000</v>
      </c>
      <c r="G325" s="462">
        <v>8711201.6099999994</v>
      </c>
      <c r="H325" s="462">
        <v>1</v>
      </c>
      <c r="I325" s="462"/>
      <c r="K325" s="364"/>
    </row>
    <row r="326" spans="2:11" x14ac:dyDescent="0.25">
      <c r="B326" s="462">
        <v>32</v>
      </c>
      <c r="C326" s="462" t="s">
        <v>98</v>
      </c>
      <c r="D326" s="462" t="s">
        <v>398</v>
      </c>
      <c r="E326" s="462" t="s">
        <v>554</v>
      </c>
      <c r="F326" s="462">
        <v>7630000</v>
      </c>
      <c r="G326" s="462">
        <v>8749123.2149999999</v>
      </c>
      <c r="H326" s="462">
        <v>2</v>
      </c>
      <c r="I326" s="462"/>
      <c r="K326" s="364"/>
    </row>
    <row r="327" spans="2:11" x14ac:dyDescent="0.25">
      <c r="B327" s="462">
        <v>32</v>
      </c>
      <c r="C327" s="462" t="s">
        <v>98</v>
      </c>
      <c r="D327" s="462" t="s">
        <v>84</v>
      </c>
      <c r="E327" s="462" t="s">
        <v>392</v>
      </c>
      <c r="F327" s="462">
        <v>7559000</v>
      </c>
      <c r="G327" s="462">
        <v>8823910.0099999998</v>
      </c>
      <c r="H327" s="462">
        <v>1</v>
      </c>
      <c r="I327" s="462"/>
      <c r="K327" s="364"/>
    </row>
    <row r="328" spans="2:11" x14ac:dyDescent="0.25">
      <c r="B328" s="462">
        <v>32</v>
      </c>
      <c r="C328" s="462" t="s">
        <v>98</v>
      </c>
      <c r="D328" s="462" t="s">
        <v>347</v>
      </c>
      <c r="E328" s="462" t="s">
        <v>348</v>
      </c>
      <c r="F328" s="462">
        <v>6626000</v>
      </c>
      <c r="G328" s="462">
        <v>9610936.4299999997</v>
      </c>
      <c r="H328" s="462">
        <v>1</v>
      </c>
      <c r="I328" s="462"/>
      <c r="K328" s="364"/>
    </row>
    <row r="329" spans="2:11" x14ac:dyDescent="0.25">
      <c r="B329" s="462">
        <v>32</v>
      </c>
      <c r="C329" s="462" t="s">
        <v>98</v>
      </c>
      <c r="D329" s="462" t="s">
        <v>347</v>
      </c>
      <c r="E329" s="462" t="s">
        <v>442</v>
      </c>
      <c r="F329" s="462">
        <v>7630000</v>
      </c>
      <c r="G329" s="462">
        <v>7874875.1500000004</v>
      </c>
      <c r="H329" s="462">
        <v>1</v>
      </c>
      <c r="I329" s="462"/>
      <c r="K329" s="364"/>
    </row>
    <row r="330" spans="2:11" x14ac:dyDescent="0.25">
      <c r="B330" s="462">
        <v>32</v>
      </c>
      <c r="C330" s="462" t="s">
        <v>98</v>
      </c>
      <c r="D330" s="462" t="s">
        <v>347</v>
      </c>
      <c r="E330" s="462" t="s">
        <v>471</v>
      </c>
      <c r="F330" s="462">
        <v>6971000</v>
      </c>
      <c r="G330" s="462">
        <v>12662000.16</v>
      </c>
      <c r="H330" s="462">
        <v>1</v>
      </c>
      <c r="I330" s="462"/>
      <c r="K330" s="364"/>
    </row>
    <row r="331" spans="2:11" x14ac:dyDescent="0.25">
      <c r="B331" s="462">
        <v>32</v>
      </c>
      <c r="C331" s="462" t="s">
        <v>98</v>
      </c>
      <c r="D331" s="462" t="s">
        <v>395</v>
      </c>
      <c r="E331" s="462" t="s">
        <v>396</v>
      </c>
      <c r="F331" s="462">
        <v>8462000</v>
      </c>
      <c r="G331" s="462">
        <v>8743653.0199999996</v>
      </c>
      <c r="H331" s="462">
        <v>1</v>
      </c>
      <c r="I331" s="462"/>
      <c r="K331" s="364"/>
    </row>
    <row r="332" spans="2:11" x14ac:dyDescent="0.25">
      <c r="B332" s="462">
        <v>32</v>
      </c>
      <c r="C332" s="462" t="s">
        <v>98</v>
      </c>
      <c r="D332" s="462" t="s">
        <v>555</v>
      </c>
      <c r="E332" s="462" t="s">
        <v>424</v>
      </c>
      <c r="F332" s="462">
        <v>7630000</v>
      </c>
      <c r="G332" s="462">
        <v>7874217.8499999996</v>
      </c>
      <c r="H332" s="462">
        <v>1</v>
      </c>
      <c r="I332" s="462"/>
      <c r="K332" s="364"/>
    </row>
    <row r="333" spans="2:11" x14ac:dyDescent="0.25">
      <c r="B333" s="462">
        <v>32</v>
      </c>
      <c r="C333" s="462" t="s">
        <v>98</v>
      </c>
      <c r="D333" s="462" t="s">
        <v>407</v>
      </c>
      <c r="E333" s="462" t="s">
        <v>492</v>
      </c>
      <c r="F333" s="462">
        <v>8130000</v>
      </c>
      <c r="G333" s="462">
        <v>8739901.4199999999</v>
      </c>
      <c r="H333" s="462">
        <v>1</v>
      </c>
      <c r="I333" s="462"/>
      <c r="K333" s="364"/>
    </row>
    <row r="334" spans="2:11" x14ac:dyDescent="0.25">
      <c r="B334" s="462">
        <v>32</v>
      </c>
      <c r="C334" s="462" t="s">
        <v>11</v>
      </c>
      <c r="D334" s="462" t="s">
        <v>99</v>
      </c>
      <c r="E334" s="462" t="s">
        <v>434</v>
      </c>
      <c r="F334" s="462">
        <v>8015000</v>
      </c>
      <c r="G334" s="462">
        <v>18037268.300000001</v>
      </c>
      <c r="H334" s="462">
        <v>1</v>
      </c>
      <c r="I334" s="462"/>
      <c r="K334" s="364"/>
    </row>
    <row r="335" spans="2:11" ht="17.25" customHeight="1" x14ac:dyDescent="0.25">
      <c r="B335" s="462">
        <v>32</v>
      </c>
      <c r="C335" s="462" t="s">
        <v>11</v>
      </c>
      <c r="D335" s="462" t="s">
        <v>99</v>
      </c>
      <c r="E335" s="462" t="s">
        <v>493</v>
      </c>
      <c r="F335" s="462">
        <v>8022500</v>
      </c>
      <c r="G335" s="462">
        <v>9636550.3900000006</v>
      </c>
      <c r="H335" s="462">
        <v>2</v>
      </c>
      <c r="I335" s="462"/>
      <c r="K335" s="364"/>
    </row>
    <row r="336" spans="2:11" x14ac:dyDescent="0.25">
      <c r="B336" s="462">
        <v>32</v>
      </c>
      <c r="C336" s="462" t="s">
        <v>11</v>
      </c>
      <c r="D336" s="462" t="s">
        <v>99</v>
      </c>
      <c r="E336" s="462" t="s">
        <v>368</v>
      </c>
      <c r="F336" s="462">
        <v>7633000</v>
      </c>
      <c r="G336" s="462">
        <v>22582000</v>
      </c>
      <c r="H336" s="462">
        <v>1</v>
      </c>
      <c r="I336" s="462"/>
      <c r="K336" s="364"/>
    </row>
    <row r="337" spans="2:11" x14ac:dyDescent="0.25">
      <c r="B337" s="462">
        <v>32</v>
      </c>
      <c r="C337" s="462" t="s">
        <v>11</v>
      </c>
      <c r="D337" s="462" t="s">
        <v>75</v>
      </c>
      <c r="E337" s="462" t="s">
        <v>111</v>
      </c>
      <c r="F337" s="462">
        <v>11445000</v>
      </c>
      <c r="G337" s="462">
        <v>11546944.33</v>
      </c>
      <c r="H337" s="462">
        <v>1</v>
      </c>
      <c r="I337" s="462"/>
      <c r="K337" s="364"/>
    </row>
    <row r="338" spans="2:11" x14ac:dyDescent="0.25">
      <c r="B338" s="462">
        <v>32</v>
      </c>
      <c r="C338" s="462" t="s">
        <v>11</v>
      </c>
      <c r="D338" s="462" t="s">
        <v>263</v>
      </c>
      <c r="E338" s="462" t="s">
        <v>263</v>
      </c>
      <c r="F338" s="462">
        <v>7281000</v>
      </c>
      <c r="G338" s="462">
        <v>7529468.2199999997</v>
      </c>
      <c r="H338" s="462">
        <v>1</v>
      </c>
      <c r="I338" s="462"/>
      <c r="K338" s="364"/>
    </row>
    <row r="339" spans="2:11" x14ac:dyDescent="0.25">
      <c r="B339" s="462">
        <v>32</v>
      </c>
      <c r="C339" s="462" t="s">
        <v>11</v>
      </c>
      <c r="D339" s="462" t="s">
        <v>86</v>
      </c>
      <c r="E339" s="462" t="s">
        <v>95</v>
      </c>
      <c r="F339" s="462">
        <v>8861000</v>
      </c>
      <c r="G339" s="462">
        <v>10959075.297499999</v>
      </c>
      <c r="H339" s="462">
        <v>4</v>
      </c>
      <c r="I339" s="462"/>
      <c r="K339" s="364"/>
    </row>
    <row r="340" spans="2:11" x14ac:dyDescent="0.25">
      <c r="B340" s="462">
        <v>32</v>
      </c>
      <c r="C340" s="462" t="s">
        <v>11</v>
      </c>
      <c r="D340" s="462" t="s">
        <v>86</v>
      </c>
      <c r="E340" s="462" t="s">
        <v>460</v>
      </c>
      <c r="F340" s="462">
        <v>10600000</v>
      </c>
      <c r="G340" s="462">
        <v>10785889.15</v>
      </c>
      <c r="H340" s="462">
        <v>2</v>
      </c>
      <c r="I340" s="462"/>
      <c r="K340" s="364"/>
    </row>
    <row r="341" spans="2:11" x14ac:dyDescent="0.25">
      <c r="B341" s="462">
        <v>32</v>
      </c>
      <c r="C341" s="462" t="s">
        <v>11</v>
      </c>
      <c r="D341" s="462" t="s">
        <v>86</v>
      </c>
      <c r="E341" s="462" t="s">
        <v>96</v>
      </c>
      <c r="F341" s="462">
        <v>7917750</v>
      </c>
      <c r="G341" s="462">
        <v>8513570.1199999992</v>
      </c>
      <c r="H341" s="462">
        <v>4</v>
      </c>
      <c r="I341" s="462"/>
      <c r="K341" s="364"/>
    </row>
    <row r="342" spans="2:11" x14ac:dyDescent="0.25">
      <c r="B342" s="462">
        <v>32</v>
      </c>
      <c r="C342" s="462" t="s">
        <v>11</v>
      </c>
      <c r="D342" s="462" t="s">
        <v>86</v>
      </c>
      <c r="E342" s="462" t="s">
        <v>105</v>
      </c>
      <c r="F342" s="462">
        <v>7630000</v>
      </c>
      <c r="G342" s="462">
        <v>7869121.71</v>
      </c>
      <c r="H342" s="462">
        <v>1</v>
      </c>
      <c r="I342" s="462"/>
      <c r="K342" s="364"/>
    </row>
    <row r="343" spans="2:11" x14ac:dyDescent="0.25">
      <c r="B343" s="462">
        <v>32</v>
      </c>
      <c r="C343" s="462" t="s">
        <v>11</v>
      </c>
      <c r="D343" s="462" t="s">
        <v>86</v>
      </c>
      <c r="E343" s="462" t="s">
        <v>365</v>
      </c>
      <c r="F343" s="462">
        <v>7630000</v>
      </c>
      <c r="G343" s="462">
        <v>7869121.71</v>
      </c>
      <c r="H343" s="462">
        <v>1</v>
      </c>
      <c r="I343" s="462"/>
      <c r="K343" s="364"/>
    </row>
    <row r="344" spans="2:11" x14ac:dyDescent="0.25">
      <c r="B344" s="462">
        <v>32</v>
      </c>
      <c r="C344" s="462" t="s">
        <v>11</v>
      </c>
      <c r="D344" s="462" t="s">
        <v>86</v>
      </c>
      <c r="E344" s="462" t="s">
        <v>324</v>
      </c>
      <c r="F344" s="462">
        <v>10564000</v>
      </c>
      <c r="G344" s="462">
        <v>11281988.98</v>
      </c>
      <c r="H344" s="462">
        <v>2</v>
      </c>
      <c r="I344" s="462"/>
      <c r="K344" s="364"/>
    </row>
    <row r="345" spans="2:11" x14ac:dyDescent="0.25">
      <c r="B345" s="462">
        <v>32</v>
      </c>
      <c r="C345" s="462" t="s">
        <v>11</v>
      </c>
      <c r="D345" s="462" t="s">
        <v>86</v>
      </c>
      <c r="E345" s="462" t="s">
        <v>494</v>
      </c>
      <c r="F345" s="462">
        <v>7627000</v>
      </c>
      <c r="G345" s="462">
        <v>7869087.8099999996</v>
      </c>
      <c r="H345" s="462">
        <v>2</v>
      </c>
      <c r="I345" s="462"/>
      <c r="K345" s="364"/>
    </row>
    <row r="346" spans="2:11" x14ac:dyDescent="0.25">
      <c r="B346" s="462">
        <v>32</v>
      </c>
      <c r="C346" s="462" t="s">
        <v>11</v>
      </c>
      <c r="D346" s="462" t="s">
        <v>86</v>
      </c>
      <c r="E346" s="462" t="s">
        <v>97</v>
      </c>
      <c r="F346" s="462">
        <v>7897333.3333333302</v>
      </c>
      <c r="G346" s="462">
        <v>8164577.4966666698</v>
      </c>
      <c r="H346" s="462">
        <v>3</v>
      </c>
      <c r="I346" s="462"/>
      <c r="K346" s="364"/>
    </row>
    <row r="347" spans="2:11" x14ac:dyDescent="0.25">
      <c r="B347" s="462">
        <v>32</v>
      </c>
      <c r="C347" s="462" t="s">
        <v>11</v>
      </c>
      <c r="D347" s="462" t="s">
        <v>77</v>
      </c>
      <c r="E347" s="462" t="s">
        <v>109</v>
      </c>
      <c r="F347" s="462">
        <v>8480000</v>
      </c>
      <c r="G347" s="462">
        <v>8726765.1699999999</v>
      </c>
      <c r="H347" s="462">
        <v>1</v>
      </c>
      <c r="I347" s="462"/>
      <c r="K347" s="364"/>
    </row>
    <row r="348" spans="2:11" x14ac:dyDescent="0.25">
      <c r="B348" s="462">
        <v>32</v>
      </c>
      <c r="C348" s="462" t="s">
        <v>11</v>
      </c>
      <c r="D348" s="462" t="s">
        <v>77</v>
      </c>
      <c r="E348" s="462" t="s">
        <v>400</v>
      </c>
      <c r="F348" s="462">
        <v>7497500</v>
      </c>
      <c r="G348" s="462">
        <v>8300189.3150000004</v>
      </c>
      <c r="H348" s="462">
        <v>2</v>
      </c>
      <c r="I348" s="462"/>
      <c r="K348" s="364"/>
    </row>
    <row r="349" spans="2:11" x14ac:dyDescent="0.25">
      <c r="B349" s="462">
        <v>32</v>
      </c>
      <c r="C349" s="462" t="s">
        <v>11</v>
      </c>
      <c r="D349" s="462" t="s">
        <v>328</v>
      </c>
      <c r="E349" s="462" t="s">
        <v>328</v>
      </c>
      <c r="F349" s="462">
        <v>7586000</v>
      </c>
      <c r="G349" s="462">
        <v>7912624.5099999998</v>
      </c>
      <c r="H349" s="462">
        <v>1</v>
      </c>
      <c r="I349" s="462"/>
      <c r="K349" s="364"/>
    </row>
    <row r="350" spans="2:11" x14ac:dyDescent="0.25">
      <c r="B350" s="462">
        <v>32</v>
      </c>
      <c r="C350" s="462" t="s">
        <v>11</v>
      </c>
      <c r="D350" s="462" t="s">
        <v>91</v>
      </c>
      <c r="E350" s="462" t="s">
        <v>319</v>
      </c>
      <c r="F350" s="462">
        <v>7630000</v>
      </c>
      <c r="G350" s="462">
        <v>8007721.71</v>
      </c>
      <c r="H350" s="462">
        <v>1</v>
      </c>
      <c r="I350" s="462"/>
      <c r="K350" s="364"/>
    </row>
    <row r="351" spans="2:11" x14ac:dyDescent="0.25">
      <c r="B351" s="462">
        <v>32</v>
      </c>
      <c r="C351" s="462" t="s">
        <v>12</v>
      </c>
      <c r="D351" s="462" t="s">
        <v>12</v>
      </c>
      <c r="E351" s="462" t="s">
        <v>502</v>
      </c>
      <c r="F351" s="462">
        <v>8390000</v>
      </c>
      <c r="G351" s="462">
        <v>8854080.3599999994</v>
      </c>
      <c r="H351" s="462">
        <v>1</v>
      </c>
      <c r="I351" s="462"/>
      <c r="K351" s="364"/>
    </row>
    <row r="352" spans="2:11" x14ac:dyDescent="0.25">
      <c r="B352" s="462">
        <v>32</v>
      </c>
      <c r="C352" s="462" t="s">
        <v>12</v>
      </c>
      <c r="D352" s="462" t="s">
        <v>12</v>
      </c>
      <c r="E352" s="462" t="s">
        <v>444</v>
      </c>
      <c r="F352" s="462">
        <v>12720000</v>
      </c>
      <c r="G352" s="462">
        <v>13102380.01</v>
      </c>
      <c r="H352" s="462">
        <v>1</v>
      </c>
      <c r="I352" s="462"/>
      <c r="K352" s="364"/>
    </row>
    <row r="353" spans="2:11" x14ac:dyDescent="0.25">
      <c r="B353" s="462">
        <v>32</v>
      </c>
      <c r="C353" s="462" t="s">
        <v>12</v>
      </c>
      <c r="D353" s="462" t="s">
        <v>12</v>
      </c>
      <c r="E353" s="462" t="s">
        <v>556</v>
      </c>
      <c r="F353" s="462">
        <v>8480000</v>
      </c>
      <c r="G353" s="462">
        <v>9421361.1600000001</v>
      </c>
      <c r="H353" s="462">
        <v>1</v>
      </c>
      <c r="I353" s="462"/>
      <c r="K353" s="364"/>
    </row>
    <row r="354" spans="2:11" x14ac:dyDescent="0.25">
      <c r="B354" s="462">
        <v>32</v>
      </c>
      <c r="C354" s="462" t="s">
        <v>12</v>
      </c>
      <c r="D354" s="462" t="s">
        <v>12</v>
      </c>
      <c r="E354" s="462" t="s">
        <v>508</v>
      </c>
      <c r="F354" s="462">
        <v>8426000</v>
      </c>
      <c r="G354" s="462">
        <v>13300902.029999999</v>
      </c>
      <c r="H354" s="462">
        <v>1</v>
      </c>
      <c r="I354" s="462"/>
      <c r="K354" s="364"/>
    </row>
    <row r="355" spans="2:11" x14ac:dyDescent="0.25">
      <c r="B355" s="462">
        <v>32</v>
      </c>
      <c r="C355" s="462" t="s">
        <v>12</v>
      </c>
      <c r="D355" s="462" t="s">
        <v>353</v>
      </c>
      <c r="E355" s="462" t="s">
        <v>557</v>
      </c>
      <c r="F355" s="462">
        <v>8480000</v>
      </c>
      <c r="G355" s="462">
        <v>8864860.6699999999</v>
      </c>
      <c r="H355" s="462">
        <v>1</v>
      </c>
      <c r="I355" s="462"/>
      <c r="K355" s="364"/>
    </row>
    <row r="356" spans="2:11" x14ac:dyDescent="0.25">
      <c r="B356" s="462">
        <v>32</v>
      </c>
      <c r="C356" s="462" t="s">
        <v>12</v>
      </c>
      <c r="D356" s="462" t="s">
        <v>353</v>
      </c>
      <c r="E356" s="462" t="s">
        <v>355</v>
      </c>
      <c r="F356" s="462">
        <v>8402000</v>
      </c>
      <c r="G356" s="462">
        <v>8828887.2200000007</v>
      </c>
      <c r="H356" s="462">
        <v>1</v>
      </c>
      <c r="I356" s="462"/>
      <c r="K356" s="364"/>
    </row>
    <row r="357" spans="2:11" x14ac:dyDescent="0.25">
      <c r="B357" s="462">
        <v>32</v>
      </c>
      <c r="C357" s="462" t="s">
        <v>12</v>
      </c>
      <c r="D357" s="462" t="s">
        <v>336</v>
      </c>
      <c r="E357" s="462" t="s">
        <v>74</v>
      </c>
      <c r="F357" s="462">
        <v>8480000</v>
      </c>
      <c r="G357" s="462">
        <v>8896907.0500000007</v>
      </c>
      <c r="H357" s="462">
        <v>1</v>
      </c>
      <c r="I357" s="462"/>
      <c r="K357" s="364"/>
    </row>
    <row r="358" spans="2:11" x14ac:dyDescent="0.25">
      <c r="B358" s="462">
        <v>32</v>
      </c>
      <c r="C358" s="462" t="s">
        <v>13</v>
      </c>
      <c r="D358" s="462" t="s">
        <v>465</v>
      </c>
      <c r="E358" s="462" t="s">
        <v>558</v>
      </c>
      <c r="F358" s="462">
        <v>12720000</v>
      </c>
      <c r="G358" s="462">
        <v>13102380.01</v>
      </c>
      <c r="H358" s="462">
        <v>1</v>
      </c>
      <c r="I358" s="462"/>
      <c r="K358" s="364"/>
    </row>
    <row r="359" spans="2:11" x14ac:dyDescent="0.25">
      <c r="B359" s="462">
        <v>32</v>
      </c>
      <c r="C359" s="462" t="s">
        <v>13</v>
      </c>
      <c r="D359" s="462" t="s">
        <v>101</v>
      </c>
      <c r="E359" s="462" t="s">
        <v>379</v>
      </c>
      <c r="F359" s="462">
        <v>7603000</v>
      </c>
      <c r="G359" s="462">
        <v>12453435.630000001</v>
      </c>
      <c r="H359" s="462">
        <v>1</v>
      </c>
      <c r="I359" s="462"/>
      <c r="K359" s="364"/>
    </row>
    <row r="360" spans="2:11" x14ac:dyDescent="0.25">
      <c r="B360" s="462">
        <v>32</v>
      </c>
      <c r="C360" s="462" t="s">
        <v>13</v>
      </c>
      <c r="D360" s="462" t="s">
        <v>101</v>
      </c>
      <c r="E360" s="462" t="s">
        <v>337</v>
      </c>
      <c r="F360" s="462">
        <v>8454333.3333333302</v>
      </c>
      <c r="G360" s="462">
        <v>9921304.8216666691</v>
      </c>
      <c r="H360" s="462">
        <v>6</v>
      </c>
      <c r="I360" s="462"/>
      <c r="K360" s="364"/>
    </row>
    <row r="361" spans="2:11" x14ac:dyDescent="0.25">
      <c r="B361" s="462">
        <v>32</v>
      </c>
      <c r="C361" s="462" t="s">
        <v>64</v>
      </c>
      <c r="D361" s="462" t="s">
        <v>323</v>
      </c>
      <c r="E361" s="462" t="s">
        <v>323</v>
      </c>
      <c r="F361" s="462">
        <v>11012000</v>
      </c>
      <c r="G361" s="462">
        <v>12288238.172</v>
      </c>
      <c r="H361" s="462">
        <v>5</v>
      </c>
      <c r="I361" s="462"/>
      <c r="K361" s="364"/>
    </row>
    <row r="362" spans="2:11" x14ac:dyDescent="0.25">
      <c r="B362" s="462">
        <v>32</v>
      </c>
      <c r="C362" s="462" t="s">
        <v>64</v>
      </c>
      <c r="D362" s="462" t="s">
        <v>323</v>
      </c>
      <c r="E362" s="462" t="s">
        <v>81</v>
      </c>
      <c r="F362" s="462">
        <v>8426000</v>
      </c>
      <c r="G362" s="462">
        <v>15285197.635</v>
      </c>
      <c r="H362" s="462">
        <v>2</v>
      </c>
      <c r="I362" s="462"/>
      <c r="K362" s="364"/>
    </row>
    <row r="363" spans="2:11" x14ac:dyDescent="0.25">
      <c r="B363" s="462">
        <v>32</v>
      </c>
      <c r="C363" s="462" t="s">
        <v>64</v>
      </c>
      <c r="D363" s="462" t="s">
        <v>323</v>
      </c>
      <c r="E363" s="462" t="s">
        <v>436</v>
      </c>
      <c r="F363" s="462">
        <v>7999500</v>
      </c>
      <c r="G363" s="462">
        <v>13634674.57</v>
      </c>
      <c r="H363" s="462">
        <v>2</v>
      </c>
      <c r="I363" s="462"/>
      <c r="K363" s="364"/>
    </row>
    <row r="364" spans="2:11" x14ac:dyDescent="0.25">
      <c r="B364" s="462">
        <v>32</v>
      </c>
      <c r="C364" s="462" t="s">
        <v>64</v>
      </c>
      <c r="D364" s="462" t="s">
        <v>323</v>
      </c>
      <c r="E364" s="462" t="s">
        <v>437</v>
      </c>
      <c r="F364" s="462">
        <v>8422000</v>
      </c>
      <c r="G364" s="462">
        <v>11937886.9666667</v>
      </c>
      <c r="H364" s="462">
        <v>3</v>
      </c>
      <c r="I364" s="462"/>
      <c r="K364" s="364"/>
    </row>
    <row r="365" spans="2:11" x14ac:dyDescent="0.25">
      <c r="B365" s="462">
        <v>32</v>
      </c>
      <c r="C365" s="462" t="s">
        <v>64</v>
      </c>
      <c r="D365" s="462" t="s">
        <v>79</v>
      </c>
      <c r="E365" s="462" t="s">
        <v>79</v>
      </c>
      <c r="F365" s="462">
        <v>8480000</v>
      </c>
      <c r="G365" s="462">
        <v>11732648.32</v>
      </c>
      <c r="H365" s="462">
        <v>1</v>
      </c>
      <c r="I365" s="462"/>
      <c r="K365" s="364"/>
    </row>
    <row r="366" spans="2:11" x14ac:dyDescent="0.25">
      <c r="B366" s="462">
        <v>32</v>
      </c>
      <c r="C366" s="462" t="s">
        <v>64</v>
      </c>
      <c r="D366" s="462" t="s">
        <v>92</v>
      </c>
      <c r="E366" s="462" t="s">
        <v>92</v>
      </c>
      <c r="F366" s="462">
        <v>8426000</v>
      </c>
      <c r="G366" s="462">
        <v>16002956.449999999</v>
      </c>
      <c r="H366" s="462">
        <v>1</v>
      </c>
      <c r="I366" s="462"/>
      <c r="K366" s="364"/>
    </row>
    <row r="367" spans="2:11" x14ac:dyDescent="0.25">
      <c r="B367" s="462">
        <v>32</v>
      </c>
      <c r="C367" s="462" t="s">
        <v>64</v>
      </c>
      <c r="D367" s="462" t="s">
        <v>88</v>
      </c>
      <c r="E367" s="462" t="s">
        <v>391</v>
      </c>
      <c r="F367" s="462">
        <v>11445000</v>
      </c>
      <c r="G367" s="462">
        <v>11793879.810000001</v>
      </c>
      <c r="H367" s="462">
        <v>1</v>
      </c>
      <c r="I367" s="462"/>
      <c r="K367" s="364"/>
    </row>
    <row r="368" spans="2:11" x14ac:dyDescent="0.25">
      <c r="B368" s="462">
        <v>32</v>
      </c>
      <c r="C368" s="462" t="s">
        <v>64</v>
      </c>
      <c r="D368" s="462" t="s">
        <v>339</v>
      </c>
      <c r="E368" s="462" t="s">
        <v>472</v>
      </c>
      <c r="F368" s="462">
        <v>8480000</v>
      </c>
      <c r="G368" s="462">
        <v>8899196.3200000003</v>
      </c>
      <c r="H368" s="462">
        <v>2</v>
      </c>
      <c r="I368" s="462"/>
      <c r="K368" s="364"/>
    </row>
    <row r="369" spans="2:11" x14ac:dyDescent="0.25">
      <c r="B369" s="462">
        <v>32</v>
      </c>
      <c r="C369" s="462" t="s">
        <v>64</v>
      </c>
      <c r="D369" s="462" t="s">
        <v>339</v>
      </c>
      <c r="E369" s="462" t="s">
        <v>473</v>
      </c>
      <c r="F369" s="462">
        <v>8426000</v>
      </c>
      <c r="G369" s="462">
        <v>11240182.195</v>
      </c>
      <c r="H369" s="462">
        <v>2</v>
      </c>
      <c r="I369" s="462"/>
      <c r="K369" s="364"/>
    </row>
    <row r="370" spans="2:11" x14ac:dyDescent="0.25">
      <c r="B370" s="462">
        <v>32</v>
      </c>
      <c r="C370" s="462" t="s">
        <v>64</v>
      </c>
      <c r="D370" s="462" t="s">
        <v>474</v>
      </c>
      <c r="E370" s="462" t="s">
        <v>474</v>
      </c>
      <c r="F370" s="462">
        <v>9786222.2222222202</v>
      </c>
      <c r="G370" s="462">
        <v>11214362.4388889</v>
      </c>
      <c r="H370" s="462">
        <v>9</v>
      </c>
      <c r="I370" s="462"/>
      <c r="K370" s="364"/>
    </row>
    <row r="371" spans="2:11" x14ac:dyDescent="0.25">
      <c r="B371" s="462">
        <v>32</v>
      </c>
      <c r="C371" s="462" t="s">
        <v>64</v>
      </c>
      <c r="D371" s="462" t="s">
        <v>474</v>
      </c>
      <c r="E371" s="462" t="s">
        <v>475</v>
      </c>
      <c r="F371" s="462">
        <v>8480000</v>
      </c>
      <c r="G371" s="462">
        <v>9049196.3200000003</v>
      </c>
      <c r="H371" s="462">
        <v>1</v>
      </c>
      <c r="I371" s="462"/>
      <c r="K371" s="364"/>
    </row>
    <row r="372" spans="2:11" x14ac:dyDescent="0.25">
      <c r="B372" s="462">
        <v>32</v>
      </c>
      <c r="C372" s="462" t="s">
        <v>64</v>
      </c>
      <c r="D372" s="462" t="s">
        <v>474</v>
      </c>
      <c r="E372" s="462" t="s">
        <v>476</v>
      </c>
      <c r="F372" s="462">
        <v>8480000</v>
      </c>
      <c r="G372" s="462">
        <v>8743856.4199999999</v>
      </c>
      <c r="H372" s="462">
        <v>1</v>
      </c>
      <c r="I372" s="462"/>
      <c r="K372" s="364"/>
    </row>
    <row r="373" spans="2:11" x14ac:dyDescent="0.25">
      <c r="B373" s="462">
        <v>32</v>
      </c>
      <c r="C373" s="462" t="s">
        <v>64</v>
      </c>
      <c r="D373" s="462" t="s">
        <v>474</v>
      </c>
      <c r="E373" s="462" t="s">
        <v>477</v>
      </c>
      <c r="F373" s="462">
        <v>8480000</v>
      </c>
      <c r="G373" s="462">
        <v>8896526.3699999992</v>
      </c>
      <c r="H373" s="462">
        <v>2</v>
      </c>
      <c r="I373" s="462"/>
      <c r="K373" s="364"/>
    </row>
    <row r="374" spans="2:11" x14ac:dyDescent="0.25">
      <c r="B374" s="462">
        <v>32</v>
      </c>
      <c r="C374" s="462" t="s">
        <v>65</v>
      </c>
      <c r="D374" s="462" t="s">
        <v>65</v>
      </c>
      <c r="E374" s="462" t="s">
        <v>490</v>
      </c>
      <c r="F374" s="462">
        <v>7630000</v>
      </c>
      <c r="G374" s="462">
        <v>8123571.6200000001</v>
      </c>
      <c r="H374" s="462">
        <v>1</v>
      </c>
      <c r="I374" s="462"/>
      <c r="K374" s="364"/>
    </row>
    <row r="375" spans="2:11" x14ac:dyDescent="0.25">
      <c r="B375" s="462">
        <v>32</v>
      </c>
      <c r="C375" s="462" t="s">
        <v>65</v>
      </c>
      <c r="D375" s="462" t="s">
        <v>65</v>
      </c>
      <c r="E375" s="462" t="s">
        <v>462</v>
      </c>
      <c r="F375" s="462">
        <v>6867000</v>
      </c>
      <c r="G375" s="462">
        <v>12967155.67</v>
      </c>
      <c r="H375" s="462">
        <v>1</v>
      </c>
      <c r="I375" s="462"/>
      <c r="K375" s="364"/>
    </row>
    <row r="376" spans="2:11" x14ac:dyDescent="0.25">
      <c r="B376" s="462">
        <v>32</v>
      </c>
      <c r="C376" s="462" t="s">
        <v>65</v>
      </c>
      <c r="D376" s="462" t="s">
        <v>383</v>
      </c>
      <c r="E376" s="462" t="s">
        <v>74</v>
      </c>
      <c r="F376" s="462">
        <v>11129000</v>
      </c>
      <c r="G376" s="462">
        <v>13071805.039999999</v>
      </c>
      <c r="H376" s="462">
        <v>1</v>
      </c>
      <c r="I376" s="462"/>
      <c r="K376" s="364"/>
    </row>
    <row r="377" spans="2:11" x14ac:dyDescent="0.25">
      <c r="B377" s="462">
        <v>32</v>
      </c>
      <c r="C377" s="462" t="s">
        <v>65</v>
      </c>
      <c r="D377" s="462" t="s">
        <v>354</v>
      </c>
      <c r="E377" s="462" t="s">
        <v>354</v>
      </c>
      <c r="F377" s="462">
        <v>8438000</v>
      </c>
      <c r="G377" s="462">
        <v>9436230.5099999998</v>
      </c>
      <c r="H377" s="462">
        <v>1</v>
      </c>
      <c r="I377" s="462"/>
      <c r="K377" s="364"/>
    </row>
    <row r="378" spans="2:11" x14ac:dyDescent="0.25">
      <c r="B378" s="462">
        <v>32</v>
      </c>
      <c r="C378" s="462" t="s">
        <v>100</v>
      </c>
      <c r="D378" s="462" t="s">
        <v>102</v>
      </c>
      <c r="E378" s="462" t="s">
        <v>110</v>
      </c>
      <c r="F378" s="462">
        <v>8640000</v>
      </c>
      <c r="G378" s="462">
        <v>8950582.0199999996</v>
      </c>
      <c r="H378" s="462">
        <v>2</v>
      </c>
      <c r="I378" s="462"/>
      <c r="K378" s="364"/>
    </row>
    <row r="379" spans="2:11" x14ac:dyDescent="0.25">
      <c r="B379" s="462">
        <v>32</v>
      </c>
      <c r="C379" s="462" t="s">
        <v>100</v>
      </c>
      <c r="D379" s="462" t="s">
        <v>102</v>
      </c>
      <c r="E379" s="462" t="s">
        <v>346</v>
      </c>
      <c r="F379" s="462">
        <v>7630000</v>
      </c>
      <c r="G379" s="462">
        <v>7869121.71</v>
      </c>
      <c r="H379" s="462">
        <v>1</v>
      </c>
      <c r="I379" s="462"/>
      <c r="K379" s="364"/>
    </row>
    <row r="380" spans="2:11" x14ac:dyDescent="0.25">
      <c r="B380" s="462">
        <v>32</v>
      </c>
      <c r="C380" s="462" t="s">
        <v>100</v>
      </c>
      <c r="D380" s="462" t="s">
        <v>102</v>
      </c>
      <c r="E380" s="462" t="s">
        <v>68</v>
      </c>
      <c r="F380" s="462">
        <v>8480000</v>
      </c>
      <c r="G380" s="462">
        <v>8743856.4199999999</v>
      </c>
      <c r="H380" s="462">
        <v>1</v>
      </c>
      <c r="I380" s="462"/>
      <c r="K380" s="364"/>
    </row>
    <row r="381" spans="2:11" x14ac:dyDescent="0.25">
      <c r="B381" s="462">
        <v>32</v>
      </c>
      <c r="C381" s="462" t="s">
        <v>100</v>
      </c>
      <c r="D381" s="462" t="s">
        <v>70</v>
      </c>
      <c r="E381" s="462" t="s">
        <v>70</v>
      </c>
      <c r="F381" s="462">
        <v>11445000</v>
      </c>
      <c r="G381" s="462">
        <v>11793879.810000001</v>
      </c>
      <c r="H381" s="462">
        <v>1</v>
      </c>
      <c r="I381" s="462"/>
      <c r="K381" s="364"/>
    </row>
    <row r="382" spans="2:11" x14ac:dyDescent="0.25">
      <c r="B382" s="462">
        <v>32</v>
      </c>
      <c r="C382" s="462" t="s">
        <v>100</v>
      </c>
      <c r="D382" s="462" t="s">
        <v>317</v>
      </c>
      <c r="E382" s="462" t="s">
        <v>432</v>
      </c>
      <c r="F382" s="462">
        <v>11445000</v>
      </c>
      <c r="G382" s="462">
        <v>11776788.560000001</v>
      </c>
      <c r="H382" s="462">
        <v>1</v>
      </c>
      <c r="I382" s="462"/>
      <c r="K382" s="364"/>
    </row>
    <row r="383" spans="2:11" x14ac:dyDescent="0.25">
      <c r="B383" s="462">
        <v>32</v>
      </c>
      <c r="C383" s="462" t="s">
        <v>100</v>
      </c>
      <c r="D383" s="462" t="s">
        <v>103</v>
      </c>
      <c r="E383" s="462" t="s">
        <v>103</v>
      </c>
      <c r="F383" s="462">
        <v>8420000</v>
      </c>
      <c r="G383" s="462">
        <v>8743178.4199999999</v>
      </c>
      <c r="H383" s="462">
        <v>1</v>
      </c>
      <c r="I383" s="462"/>
      <c r="K383" s="364"/>
    </row>
    <row r="384" spans="2:11" x14ac:dyDescent="0.25">
      <c r="B384" s="462">
        <v>32</v>
      </c>
      <c r="C384" s="462" t="s">
        <v>100</v>
      </c>
      <c r="D384" s="462" t="s">
        <v>103</v>
      </c>
      <c r="E384" s="462" t="s">
        <v>378</v>
      </c>
      <c r="F384" s="462">
        <v>7630000</v>
      </c>
      <c r="G384" s="462">
        <v>7869121.71</v>
      </c>
      <c r="H384" s="462">
        <v>1</v>
      </c>
      <c r="I384" s="462"/>
      <c r="K384" s="364"/>
    </row>
    <row r="385" spans="2:11" x14ac:dyDescent="0.25">
      <c r="B385" s="462">
        <v>32</v>
      </c>
      <c r="C385" s="462" t="s">
        <v>100</v>
      </c>
      <c r="D385" s="462" t="s">
        <v>103</v>
      </c>
      <c r="E385" s="462" t="s">
        <v>433</v>
      </c>
      <c r="F385" s="462">
        <v>10600000</v>
      </c>
      <c r="G385" s="462">
        <v>10914572.59</v>
      </c>
      <c r="H385" s="462">
        <v>2</v>
      </c>
      <c r="I385" s="462"/>
      <c r="K385" s="364"/>
    </row>
    <row r="386" spans="2:11" x14ac:dyDescent="0.25">
      <c r="B386" s="462">
        <v>87</v>
      </c>
      <c r="C386" s="462" t="s">
        <v>98</v>
      </c>
      <c r="D386" s="462" t="s">
        <v>104</v>
      </c>
      <c r="E386" s="462" t="s">
        <v>73</v>
      </c>
      <c r="F386" s="462">
        <v>8480000</v>
      </c>
      <c r="G386" s="462">
        <v>8595930.9800000004</v>
      </c>
      <c r="H386" s="462">
        <v>2</v>
      </c>
      <c r="I386" s="462"/>
      <c r="K386" s="364"/>
    </row>
    <row r="387" spans="2:11" x14ac:dyDescent="0.25">
      <c r="B387" s="462">
        <v>87</v>
      </c>
      <c r="C387" s="462" t="s">
        <v>98</v>
      </c>
      <c r="D387" s="462" t="s">
        <v>104</v>
      </c>
      <c r="E387" s="462" t="s">
        <v>327</v>
      </c>
      <c r="F387" s="462">
        <v>8320000</v>
      </c>
      <c r="G387" s="462">
        <v>8605497.3599999994</v>
      </c>
      <c r="H387" s="462">
        <v>1</v>
      </c>
      <c r="I387" s="462"/>
      <c r="K387" s="364"/>
    </row>
    <row r="388" spans="2:11" x14ac:dyDescent="0.25">
      <c r="B388" s="462">
        <v>87</v>
      </c>
      <c r="C388" s="462" t="s">
        <v>98</v>
      </c>
      <c r="D388" s="462" t="s">
        <v>104</v>
      </c>
      <c r="E388" s="462" t="s">
        <v>108</v>
      </c>
      <c r="F388" s="462">
        <v>8480000</v>
      </c>
      <c r="G388" s="462">
        <v>8595930.9800000004</v>
      </c>
      <c r="H388" s="462">
        <v>1</v>
      </c>
      <c r="I388" s="462"/>
      <c r="K388" s="364"/>
    </row>
    <row r="389" spans="2:11" x14ac:dyDescent="0.25">
      <c r="B389" s="462">
        <v>87</v>
      </c>
      <c r="C389" s="462" t="s">
        <v>11</v>
      </c>
      <c r="D389" s="462" t="s">
        <v>86</v>
      </c>
      <c r="E389" s="462" t="s">
        <v>478</v>
      </c>
      <c r="F389" s="462">
        <v>8450000</v>
      </c>
      <c r="G389" s="462">
        <v>8758737.2200000007</v>
      </c>
      <c r="H389" s="462">
        <v>1</v>
      </c>
      <c r="I389" s="462"/>
      <c r="K389" s="364"/>
    </row>
    <row r="390" spans="2:11" x14ac:dyDescent="0.25">
      <c r="B390" s="462">
        <v>87</v>
      </c>
      <c r="C390" s="462" t="s">
        <v>11</v>
      </c>
      <c r="D390" s="462" t="s">
        <v>77</v>
      </c>
      <c r="E390" s="462" t="s">
        <v>341</v>
      </c>
      <c r="F390" s="462">
        <v>9893333.3333333302</v>
      </c>
      <c r="G390" s="462">
        <v>10155999.5933333</v>
      </c>
      <c r="H390" s="462">
        <v>3</v>
      </c>
      <c r="I390" s="462"/>
      <c r="K390" s="364"/>
    </row>
    <row r="391" spans="2:11" x14ac:dyDescent="0.25">
      <c r="B391" s="462">
        <v>87</v>
      </c>
      <c r="C391" s="462" t="s">
        <v>11</v>
      </c>
      <c r="D391" s="462" t="s">
        <v>77</v>
      </c>
      <c r="E391" s="462" t="s">
        <v>109</v>
      </c>
      <c r="F391" s="462">
        <v>12720000</v>
      </c>
      <c r="G391" s="462">
        <v>12845114.109999999</v>
      </c>
      <c r="H391" s="462">
        <v>1</v>
      </c>
      <c r="I391" s="462"/>
      <c r="K391" s="364"/>
    </row>
    <row r="392" spans="2:11" x14ac:dyDescent="0.25">
      <c r="B392" s="462">
        <v>87</v>
      </c>
      <c r="C392" s="462" t="s">
        <v>11</v>
      </c>
      <c r="D392" s="462" t="s">
        <v>328</v>
      </c>
      <c r="E392" s="462" t="s">
        <v>413</v>
      </c>
      <c r="F392" s="462">
        <v>8480000</v>
      </c>
      <c r="G392" s="462">
        <v>8758737.2200000007</v>
      </c>
      <c r="H392" s="462">
        <v>1</v>
      </c>
      <c r="I392" s="462"/>
      <c r="K392" s="364"/>
    </row>
    <row r="393" spans="2:11" x14ac:dyDescent="0.25">
      <c r="B393" s="462">
        <v>87</v>
      </c>
      <c r="C393" s="462" t="s">
        <v>64</v>
      </c>
      <c r="D393" s="462" t="s">
        <v>323</v>
      </c>
      <c r="E393" s="462" t="s">
        <v>81</v>
      </c>
      <c r="F393" s="462">
        <v>8480000</v>
      </c>
      <c r="G393" s="462">
        <v>8595930.9800000004</v>
      </c>
      <c r="H393" s="462">
        <v>1</v>
      </c>
      <c r="I393" s="462"/>
      <c r="K393" s="364"/>
    </row>
    <row r="394" spans="2:11" x14ac:dyDescent="0.25">
      <c r="B394" s="462">
        <v>87</v>
      </c>
      <c r="C394" s="462" t="s">
        <v>64</v>
      </c>
      <c r="D394" s="462" t="s">
        <v>79</v>
      </c>
      <c r="E394" s="462" t="s">
        <v>79</v>
      </c>
      <c r="F394" s="462">
        <v>8480000</v>
      </c>
      <c r="G394" s="462">
        <v>8595930.9800000004</v>
      </c>
      <c r="H394" s="462">
        <v>1</v>
      </c>
      <c r="I394" s="462"/>
      <c r="K394" s="468"/>
    </row>
    <row r="395" spans="2:11" x14ac:dyDescent="0.25">
      <c r="B395" s="462">
        <v>87</v>
      </c>
      <c r="C395" s="462" t="s">
        <v>64</v>
      </c>
      <c r="D395" s="462" t="s">
        <v>339</v>
      </c>
      <c r="E395" s="462" t="s">
        <v>472</v>
      </c>
      <c r="F395" s="462">
        <v>8480000</v>
      </c>
      <c r="G395" s="462">
        <v>8595930.9800000004</v>
      </c>
      <c r="H395" s="462">
        <v>1</v>
      </c>
      <c r="I395" s="462"/>
      <c r="K395" s="468"/>
    </row>
    <row r="396" spans="2:11" x14ac:dyDescent="0.25">
      <c r="B396" s="462">
        <v>87</v>
      </c>
      <c r="C396" s="462" t="s">
        <v>64</v>
      </c>
      <c r="D396" s="462" t="s">
        <v>339</v>
      </c>
      <c r="E396" s="462" t="s">
        <v>473</v>
      </c>
      <c r="F396" s="462">
        <v>8480000</v>
      </c>
      <c r="G396" s="462">
        <v>8758737.2200000007</v>
      </c>
      <c r="H396" s="462">
        <v>1</v>
      </c>
      <c r="I396" s="462"/>
      <c r="K396" s="468"/>
    </row>
    <row r="397" spans="2:11" x14ac:dyDescent="0.25">
      <c r="B397" s="462">
        <v>87</v>
      </c>
      <c r="C397" s="462" t="s">
        <v>65</v>
      </c>
      <c r="D397" s="462" t="s">
        <v>63</v>
      </c>
      <c r="E397" s="462" t="s">
        <v>393</v>
      </c>
      <c r="F397" s="462">
        <v>8480000</v>
      </c>
      <c r="G397" s="462">
        <v>8595930.9800000004</v>
      </c>
      <c r="H397" s="462">
        <v>1</v>
      </c>
      <c r="I397" s="462"/>
      <c r="K397" s="468"/>
    </row>
    <row r="398" spans="2:11" x14ac:dyDescent="0.25">
      <c r="B398" s="462">
        <v>87</v>
      </c>
      <c r="C398" s="462" t="s">
        <v>65</v>
      </c>
      <c r="D398" s="462" t="s">
        <v>89</v>
      </c>
      <c r="E398" s="462" t="s">
        <v>89</v>
      </c>
      <c r="F398" s="462">
        <v>8480000</v>
      </c>
      <c r="G398" s="462">
        <v>8595930.9800000004</v>
      </c>
      <c r="H398" s="462">
        <v>1</v>
      </c>
      <c r="I398" s="462"/>
      <c r="K398" s="468"/>
    </row>
    <row r="399" spans="2:11" x14ac:dyDescent="0.25">
      <c r="B399" s="462">
        <v>87</v>
      </c>
      <c r="C399" s="462" t="s">
        <v>65</v>
      </c>
      <c r="D399" s="462" t="s">
        <v>80</v>
      </c>
      <c r="E399" s="462" t="s">
        <v>329</v>
      </c>
      <c r="F399" s="462">
        <v>10482500</v>
      </c>
      <c r="G399" s="462">
        <v>10801925.814999999</v>
      </c>
      <c r="H399" s="462">
        <v>2</v>
      </c>
      <c r="I399" s="462"/>
      <c r="K399" s="468"/>
    </row>
    <row r="400" spans="2:11" x14ac:dyDescent="0.25">
      <c r="B400" s="462">
        <v>87</v>
      </c>
      <c r="C400" s="462" t="s">
        <v>65</v>
      </c>
      <c r="D400" s="462" t="s">
        <v>80</v>
      </c>
      <c r="E400" s="462" t="s">
        <v>90</v>
      </c>
      <c r="F400" s="462">
        <v>8444000</v>
      </c>
      <c r="G400" s="462">
        <v>8704468.4733333308</v>
      </c>
      <c r="H400" s="462">
        <v>3</v>
      </c>
      <c r="I400" s="462"/>
      <c r="K400" s="468"/>
    </row>
    <row r="401" spans="2:11" x14ac:dyDescent="0.25">
      <c r="B401" s="462">
        <v>87</v>
      </c>
      <c r="C401" s="462" t="s">
        <v>65</v>
      </c>
      <c r="D401" s="462" t="s">
        <v>80</v>
      </c>
      <c r="E401" s="462" t="s">
        <v>381</v>
      </c>
      <c r="F401" s="462">
        <v>8320000</v>
      </c>
      <c r="G401" s="462">
        <v>8595930.9800000004</v>
      </c>
      <c r="H401" s="462">
        <v>1</v>
      </c>
      <c r="I401" s="462"/>
      <c r="K401" s="468"/>
    </row>
    <row r="402" spans="2:11" x14ac:dyDescent="0.25">
      <c r="B402" s="462">
        <v>87</v>
      </c>
      <c r="C402" s="462" t="s">
        <v>65</v>
      </c>
      <c r="D402" s="462" t="s">
        <v>80</v>
      </c>
      <c r="E402" s="462" t="s">
        <v>384</v>
      </c>
      <c r="F402" s="462">
        <v>12720000</v>
      </c>
      <c r="G402" s="462">
        <v>12845114.109999999</v>
      </c>
      <c r="H402" s="462">
        <v>1</v>
      </c>
      <c r="I402" s="462"/>
      <c r="K402" s="468"/>
    </row>
    <row r="403" spans="2:11" x14ac:dyDescent="0.25">
      <c r="B403" s="462">
        <v>87</v>
      </c>
      <c r="C403" s="462" t="s">
        <v>65</v>
      </c>
      <c r="D403" s="462" t="s">
        <v>80</v>
      </c>
      <c r="E403" s="462" t="s">
        <v>422</v>
      </c>
      <c r="F403" s="462">
        <v>8480000</v>
      </c>
      <c r="G403" s="462">
        <v>8595930.9800000004</v>
      </c>
      <c r="H403" s="462">
        <v>2</v>
      </c>
      <c r="I403" s="462"/>
      <c r="K403" s="468"/>
    </row>
    <row r="404" spans="2:11" x14ac:dyDescent="0.25">
      <c r="B404" s="462">
        <v>87</v>
      </c>
      <c r="C404" s="462" t="s">
        <v>65</v>
      </c>
      <c r="D404" s="462" t="s">
        <v>80</v>
      </c>
      <c r="E404" s="462" t="s">
        <v>382</v>
      </c>
      <c r="F404" s="462">
        <v>8480000</v>
      </c>
      <c r="G404" s="462">
        <v>8595930.9800000004</v>
      </c>
      <c r="H404" s="462">
        <v>1</v>
      </c>
      <c r="I404" s="462"/>
      <c r="K404" s="468"/>
    </row>
    <row r="405" spans="2:11" x14ac:dyDescent="0.25">
      <c r="B405" s="462">
        <v>87</v>
      </c>
      <c r="C405" s="462" t="s">
        <v>65</v>
      </c>
      <c r="D405" s="462" t="s">
        <v>67</v>
      </c>
      <c r="E405" s="462" t="s">
        <v>343</v>
      </c>
      <c r="F405" s="462">
        <v>8266500</v>
      </c>
      <c r="G405" s="462">
        <v>8677334.0999999996</v>
      </c>
      <c r="H405" s="462">
        <v>2</v>
      </c>
      <c r="I405" s="462"/>
      <c r="K405" s="468"/>
    </row>
    <row r="406" spans="2:11" x14ac:dyDescent="0.25">
      <c r="B406" s="462">
        <v>87</v>
      </c>
      <c r="C406" s="462" t="s">
        <v>65</v>
      </c>
      <c r="D406" s="462" t="s">
        <v>67</v>
      </c>
      <c r="E406" s="462" t="s">
        <v>411</v>
      </c>
      <c r="F406" s="462">
        <v>8480000</v>
      </c>
      <c r="G406" s="462">
        <v>8595930.9800000004</v>
      </c>
      <c r="H406" s="462">
        <v>2</v>
      </c>
      <c r="I406" s="462"/>
      <c r="K406" s="468"/>
    </row>
    <row r="407" spans="2:11" x14ac:dyDescent="0.25">
      <c r="B407" s="462">
        <v>88</v>
      </c>
      <c r="C407" s="462" t="s">
        <v>98</v>
      </c>
      <c r="D407" s="462" t="s">
        <v>104</v>
      </c>
      <c r="E407" s="462" t="s">
        <v>85</v>
      </c>
      <c r="F407" s="462">
        <v>8480000</v>
      </c>
      <c r="G407" s="462">
        <v>8796387.4600000009</v>
      </c>
      <c r="H407" s="462">
        <v>1</v>
      </c>
      <c r="I407" s="462"/>
      <c r="K407" s="468"/>
    </row>
    <row r="408" spans="2:11" x14ac:dyDescent="0.25">
      <c r="B408" s="462">
        <v>88</v>
      </c>
      <c r="C408" s="462" t="s">
        <v>98</v>
      </c>
      <c r="D408" s="462" t="s">
        <v>104</v>
      </c>
      <c r="E408" s="462" t="s">
        <v>428</v>
      </c>
      <c r="F408" s="462">
        <v>8480000</v>
      </c>
      <c r="G408" s="462">
        <v>8762204.9600000009</v>
      </c>
      <c r="H408" s="462">
        <v>1</v>
      </c>
      <c r="I408" s="462"/>
      <c r="K408" s="468"/>
    </row>
    <row r="409" spans="2:11" x14ac:dyDescent="0.25">
      <c r="B409" s="462">
        <v>88</v>
      </c>
      <c r="C409" s="462" t="s">
        <v>98</v>
      </c>
      <c r="D409" s="462" t="s">
        <v>104</v>
      </c>
      <c r="E409" s="462" t="s">
        <v>73</v>
      </c>
      <c r="F409" s="462">
        <v>7511111.1111111101</v>
      </c>
      <c r="G409" s="462">
        <v>9708961.3699999992</v>
      </c>
      <c r="H409" s="462">
        <v>9</v>
      </c>
      <c r="I409" s="462"/>
      <c r="K409" s="468"/>
    </row>
    <row r="410" spans="2:11" x14ac:dyDescent="0.25">
      <c r="B410" s="462">
        <v>88</v>
      </c>
      <c r="C410" s="462" t="s">
        <v>98</v>
      </c>
      <c r="D410" s="462" t="s">
        <v>104</v>
      </c>
      <c r="E410" s="462" t="s">
        <v>377</v>
      </c>
      <c r="F410" s="462">
        <v>12720000</v>
      </c>
      <c r="G410" s="462">
        <v>13156069.939999999</v>
      </c>
      <c r="H410" s="462">
        <v>1</v>
      </c>
      <c r="I410" s="462"/>
      <c r="K410" s="468"/>
    </row>
    <row r="411" spans="2:11" x14ac:dyDescent="0.25">
      <c r="B411" s="462">
        <v>88</v>
      </c>
      <c r="C411" s="462" t="s">
        <v>98</v>
      </c>
      <c r="D411" s="462" t="s">
        <v>104</v>
      </c>
      <c r="E411" s="462" t="s">
        <v>327</v>
      </c>
      <c r="F411" s="462">
        <v>8480000</v>
      </c>
      <c r="G411" s="462">
        <v>8890291.5850000009</v>
      </c>
      <c r="H411" s="462">
        <v>2</v>
      </c>
      <c r="I411" s="462"/>
      <c r="K411" s="468"/>
    </row>
    <row r="412" spans="2:11" x14ac:dyDescent="0.25">
      <c r="B412" s="462">
        <v>88</v>
      </c>
      <c r="C412" s="462" t="s">
        <v>98</v>
      </c>
      <c r="D412" s="462" t="s">
        <v>104</v>
      </c>
      <c r="E412" s="462" t="s">
        <v>338</v>
      </c>
      <c r="F412" s="462">
        <v>8480000</v>
      </c>
      <c r="G412" s="462">
        <v>8809384.7899999991</v>
      </c>
      <c r="H412" s="462">
        <v>2</v>
      </c>
      <c r="I412" s="462"/>
      <c r="K412" s="468"/>
    </row>
    <row r="413" spans="2:11" x14ac:dyDescent="0.25">
      <c r="B413" s="462">
        <v>88</v>
      </c>
      <c r="C413" s="462" t="s">
        <v>98</v>
      </c>
      <c r="D413" s="462" t="s">
        <v>104</v>
      </c>
      <c r="E413" s="462" t="s">
        <v>108</v>
      </c>
      <c r="F413" s="462">
        <v>7420000</v>
      </c>
      <c r="G413" s="462">
        <v>10841576.615</v>
      </c>
      <c r="H413" s="462">
        <v>4</v>
      </c>
      <c r="I413" s="462"/>
      <c r="K413" s="468"/>
    </row>
    <row r="414" spans="2:11" x14ac:dyDescent="0.25">
      <c r="B414" s="462">
        <v>88</v>
      </c>
      <c r="C414" s="462" t="s">
        <v>98</v>
      </c>
      <c r="D414" s="462" t="s">
        <v>104</v>
      </c>
      <c r="E414" s="462" t="s">
        <v>440</v>
      </c>
      <c r="F414" s="462">
        <v>8480000</v>
      </c>
      <c r="G414" s="462">
        <v>8796387.4600000009</v>
      </c>
      <c r="H414" s="462">
        <v>1</v>
      </c>
      <c r="I414" s="462"/>
      <c r="K414" s="468"/>
    </row>
    <row r="415" spans="2:11" x14ac:dyDescent="0.25">
      <c r="B415" s="462">
        <v>88</v>
      </c>
      <c r="C415" s="462" t="s">
        <v>12</v>
      </c>
      <c r="D415" s="462" t="s">
        <v>82</v>
      </c>
      <c r="E415" s="462" t="s">
        <v>496</v>
      </c>
      <c r="F415" s="462">
        <v>8480000</v>
      </c>
      <c r="G415" s="462">
        <v>8762204.9600000009</v>
      </c>
      <c r="H415" s="462">
        <v>1</v>
      </c>
      <c r="I415" s="462"/>
      <c r="K415" s="468"/>
    </row>
    <row r="416" spans="2:11" x14ac:dyDescent="0.25">
      <c r="B416" s="462">
        <v>88</v>
      </c>
      <c r="C416" s="462" t="s">
        <v>65</v>
      </c>
      <c r="D416" s="462" t="s">
        <v>65</v>
      </c>
      <c r="E416" s="462" t="s">
        <v>490</v>
      </c>
      <c r="F416" s="462">
        <v>8470000</v>
      </c>
      <c r="G416" s="462">
        <v>8762091.9600000009</v>
      </c>
      <c r="H416" s="462">
        <v>3</v>
      </c>
      <c r="I416" s="462"/>
      <c r="K416" s="468"/>
    </row>
    <row r="417" spans="2:11" x14ac:dyDescent="0.25">
      <c r="B417" s="462">
        <v>88</v>
      </c>
      <c r="C417" s="462" t="s">
        <v>65</v>
      </c>
      <c r="D417" s="462" t="s">
        <v>65</v>
      </c>
      <c r="E417" s="462" t="s">
        <v>462</v>
      </c>
      <c r="F417" s="462">
        <v>8472500</v>
      </c>
      <c r="G417" s="462">
        <v>8762120.2100000009</v>
      </c>
      <c r="H417" s="462">
        <v>4</v>
      </c>
      <c r="I417" s="462"/>
      <c r="K417" s="468"/>
    </row>
    <row r="418" spans="2:11" x14ac:dyDescent="0.25">
      <c r="B418" s="462">
        <v>88</v>
      </c>
      <c r="C418" s="462" t="s">
        <v>65</v>
      </c>
      <c r="D418" s="462" t="s">
        <v>63</v>
      </c>
      <c r="E418" s="462" t="s">
        <v>393</v>
      </c>
      <c r="F418" s="462">
        <v>8480000</v>
      </c>
      <c r="G418" s="462">
        <v>8843873.4600000009</v>
      </c>
      <c r="H418" s="462">
        <v>2</v>
      </c>
      <c r="I418" s="462"/>
      <c r="K418" s="468"/>
    </row>
    <row r="419" spans="2:11" x14ac:dyDescent="0.25">
      <c r="B419" s="462">
        <v>88</v>
      </c>
      <c r="C419" s="462" t="s">
        <v>65</v>
      </c>
      <c r="D419" s="462" t="s">
        <v>66</v>
      </c>
      <c r="E419" s="462" t="s">
        <v>112</v>
      </c>
      <c r="F419" s="462">
        <v>9887333.3333333302</v>
      </c>
      <c r="G419" s="462">
        <v>10215364.653333301</v>
      </c>
      <c r="H419" s="462">
        <v>3</v>
      </c>
      <c r="I419" s="462"/>
      <c r="K419" s="468"/>
    </row>
    <row r="420" spans="2:11" x14ac:dyDescent="0.25">
      <c r="B420" s="462">
        <v>88</v>
      </c>
      <c r="C420" s="462" t="s">
        <v>65</v>
      </c>
      <c r="D420" s="462" t="s">
        <v>66</v>
      </c>
      <c r="E420" s="462" t="s">
        <v>486</v>
      </c>
      <c r="F420" s="462">
        <v>8896666.6666666698</v>
      </c>
      <c r="G420" s="462">
        <v>10253015.720000001</v>
      </c>
      <c r="H420" s="462">
        <v>3</v>
      </c>
      <c r="I420" s="462"/>
      <c r="K420" s="468"/>
    </row>
    <row r="421" spans="2:11" x14ac:dyDescent="0.25">
      <c r="B421" s="462">
        <v>88</v>
      </c>
      <c r="C421" s="462" t="s">
        <v>65</v>
      </c>
      <c r="D421" s="462" t="s">
        <v>66</v>
      </c>
      <c r="E421" s="462" t="s">
        <v>448</v>
      </c>
      <c r="F421" s="462">
        <v>12720000</v>
      </c>
      <c r="G421" s="462">
        <v>13121887.439999999</v>
      </c>
      <c r="H421" s="462">
        <v>1</v>
      </c>
      <c r="I421" s="462"/>
      <c r="K421" s="468"/>
    </row>
    <row r="422" spans="2:11" x14ac:dyDescent="0.25">
      <c r="B422" s="462">
        <v>88</v>
      </c>
      <c r="C422" s="462" t="s">
        <v>65</v>
      </c>
      <c r="D422" s="462" t="s">
        <v>89</v>
      </c>
      <c r="E422" s="462" t="s">
        <v>331</v>
      </c>
      <c r="F422" s="462">
        <v>8480000</v>
      </c>
      <c r="G422" s="462">
        <v>8834969.2100000009</v>
      </c>
      <c r="H422" s="462">
        <v>1</v>
      </c>
      <c r="I422" s="462"/>
      <c r="K422" s="468"/>
    </row>
    <row r="423" spans="2:11" x14ac:dyDescent="0.25">
      <c r="B423" s="462">
        <v>88</v>
      </c>
      <c r="C423" s="462" t="s">
        <v>65</v>
      </c>
      <c r="D423" s="462" t="s">
        <v>80</v>
      </c>
      <c r="E423" s="462" t="s">
        <v>329</v>
      </c>
      <c r="F423" s="462">
        <v>12720000</v>
      </c>
      <c r="G423" s="462">
        <v>13121887.439999999</v>
      </c>
      <c r="H423" s="462">
        <v>1</v>
      </c>
      <c r="I423" s="462"/>
      <c r="K423" s="468"/>
    </row>
    <row r="424" spans="2:11" x14ac:dyDescent="0.25">
      <c r="B424" s="462">
        <v>88</v>
      </c>
      <c r="C424" s="462" t="s">
        <v>65</v>
      </c>
      <c r="D424" s="462" t="s">
        <v>80</v>
      </c>
      <c r="E424" s="462" t="s">
        <v>381</v>
      </c>
      <c r="F424" s="462">
        <v>12720000</v>
      </c>
      <c r="G424" s="462">
        <v>13341175.560000001</v>
      </c>
      <c r="H424" s="462">
        <v>1</v>
      </c>
      <c r="I424" s="462"/>
      <c r="K424" s="468"/>
    </row>
    <row r="425" spans="2:11" x14ac:dyDescent="0.25">
      <c r="B425" s="462">
        <v>88</v>
      </c>
      <c r="C425" s="462" t="s">
        <v>100</v>
      </c>
      <c r="D425" s="462" t="s">
        <v>70</v>
      </c>
      <c r="E425" s="462" t="s">
        <v>344</v>
      </c>
      <c r="F425" s="462">
        <v>8480000</v>
      </c>
      <c r="G425" s="462">
        <v>8762204.9600000009</v>
      </c>
      <c r="H425" s="462">
        <v>1</v>
      </c>
      <c r="I425" s="462"/>
      <c r="K425" s="468"/>
    </row>
    <row r="426" spans="2:11" x14ac:dyDescent="0.25">
      <c r="B426" s="462">
        <v>93</v>
      </c>
      <c r="C426" s="462" t="s">
        <v>98</v>
      </c>
      <c r="D426" s="462" t="s">
        <v>98</v>
      </c>
      <c r="E426" s="462" t="s">
        <v>463</v>
      </c>
      <c r="F426" s="462">
        <v>8480000</v>
      </c>
      <c r="G426" s="462">
        <v>8830000</v>
      </c>
      <c r="H426" s="462">
        <v>1</v>
      </c>
      <c r="I426" s="462"/>
      <c r="K426" s="468"/>
    </row>
    <row r="427" spans="2:11" x14ac:dyDescent="0.25">
      <c r="B427" s="462">
        <v>93</v>
      </c>
      <c r="C427" s="462" t="s">
        <v>98</v>
      </c>
      <c r="D427" s="462" t="s">
        <v>72</v>
      </c>
      <c r="E427" s="462" t="s">
        <v>420</v>
      </c>
      <c r="F427" s="462">
        <v>6305000</v>
      </c>
      <c r="G427" s="462">
        <v>6654000</v>
      </c>
      <c r="H427" s="462">
        <v>1</v>
      </c>
      <c r="I427" s="462"/>
      <c r="K427" s="468"/>
    </row>
    <row r="428" spans="2:11" x14ac:dyDescent="0.25">
      <c r="B428" s="462">
        <v>93</v>
      </c>
      <c r="C428" s="462" t="s">
        <v>98</v>
      </c>
      <c r="D428" s="462" t="s">
        <v>397</v>
      </c>
      <c r="E428" s="462" t="s">
        <v>501</v>
      </c>
      <c r="F428" s="462">
        <v>7785000</v>
      </c>
      <c r="G428" s="462">
        <v>8085990</v>
      </c>
      <c r="H428" s="462">
        <v>1</v>
      </c>
      <c r="I428" s="462"/>
      <c r="K428" s="468"/>
    </row>
    <row r="429" spans="2:11" x14ac:dyDescent="0.25">
      <c r="B429" s="462">
        <v>93</v>
      </c>
      <c r="C429" s="462" t="s">
        <v>98</v>
      </c>
      <c r="D429" s="462" t="s">
        <v>395</v>
      </c>
      <c r="E429" s="462" t="s">
        <v>500</v>
      </c>
      <c r="F429" s="462">
        <v>9875000</v>
      </c>
      <c r="G429" s="462">
        <v>10212334</v>
      </c>
      <c r="H429" s="462">
        <v>2</v>
      </c>
      <c r="I429" s="467"/>
      <c r="K429" s="468"/>
    </row>
    <row r="430" spans="2:11" x14ac:dyDescent="0.25">
      <c r="B430" s="462">
        <v>93</v>
      </c>
      <c r="C430" s="462" t="s">
        <v>98</v>
      </c>
      <c r="D430" s="462" t="s">
        <v>506</v>
      </c>
      <c r="E430" s="462" t="s">
        <v>559</v>
      </c>
      <c r="F430" s="462">
        <v>8420000</v>
      </c>
      <c r="G430" s="462">
        <v>8979990.5099999998</v>
      </c>
      <c r="H430" s="462">
        <v>1</v>
      </c>
      <c r="I430" s="467"/>
      <c r="K430" s="468"/>
    </row>
    <row r="431" spans="2:11" x14ac:dyDescent="0.25">
      <c r="B431" s="462">
        <v>93</v>
      </c>
      <c r="C431" s="462" t="s">
        <v>98</v>
      </c>
      <c r="D431" s="462" t="s">
        <v>104</v>
      </c>
      <c r="E431" s="462" t="s">
        <v>85</v>
      </c>
      <c r="F431" s="462">
        <v>6427200</v>
      </c>
      <c r="G431" s="462">
        <v>10531324.442</v>
      </c>
      <c r="H431" s="462">
        <v>5</v>
      </c>
      <c r="I431" s="467"/>
      <c r="K431" s="468"/>
    </row>
    <row r="432" spans="2:11" x14ac:dyDescent="0.25">
      <c r="B432" s="462">
        <v>93</v>
      </c>
      <c r="C432" s="462" t="s">
        <v>98</v>
      </c>
      <c r="D432" s="462" t="s">
        <v>104</v>
      </c>
      <c r="E432" s="462" t="s">
        <v>428</v>
      </c>
      <c r="F432" s="462">
        <v>8432000</v>
      </c>
      <c r="G432" s="462">
        <v>10175000</v>
      </c>
      <c r="H432" s="462">
        <v>1</v>
      </c>
      <c r="I432" s="467"/>
      <c r="K432" s="468"/>
    </row>
    <row r="433" spans="2:11" x14ac:dyDescent="0.25">
      <c r="B433" s="462">
        <v>93</v>
      </c>
      <c r="C433" s="462" t="s">
        <v>98</v>
      </c>
      <c r="D433" s="462" t="s">
        <v>104</v>
      </c>
      <c r="E433" s="462" t="s">
        <v>73</v>
      </c>
      <c r="F433" s="462">
        <v>8454500</v>
      </c>
      <c r="G433" s="462">
        <v>11053743.904999999</v>
      </c>
      <c r="H433" s="462">
        <v>4</v>
      </c>
      <c r="I433" s="467"/>
      <c r="K433" s="468"/>
    </row>
    <row r="434" spans="2:11" x14ac:dyDescent="0.25">
      <c r="B434" s="462">
        <v>93</v>
      </c>
      <c r="C434" s="462" t="s">
        <v>98</v>
      </c>
      <c r="D434" s="462" t="s">
        <v>104</v>
      </c>
      <c r="E434" s="462" t="s">
        <v>377</v>
      </c>
      <c r="F434" s="462">
        <v>8636000</v>
      </c>
      <c r="G434" s="462">
        <v>9543690.2919999994</v>
      </c>
      <c r="H434" s="462">
        <v>5</v>
      </c>
      <c r="I434" s="467"/>
      <c r="K434" s="468"/>
    </row>
    <row r="435" spans="2:11" x14ac:dyDescent="0.25">
      <c r="B435" s="462">
        <v>93</v>
      </c>
      <c r="C435" s="462" t="s">
        <v>98</v>
      </c>
      <c r="D435" s="462" t="s">
        <v>104</v>
      </c>
      <c r="E435" s="462" t="s">
        <v>108</v>
      </c>
      <c r="F435" s="462">
        <v>10600000</v>
      </c>
      <c r="G435" s="462">
        <v>11842500</v>
      </c>
      <c r="H435" s="462">
        <v>2</v>
      </c>
      <c r="I435" s="467"/>
      <c r="K435" s="468"/>
    </row>
    <row r="436" spans="2:11" x14ac:dyDescent="0.25">
      <c r="B436" s="462">
        <v>93</v>
      </c>
      <c r="C436" s="462" t="s">
        <v>98</v>
      </c>
      <c r="D436" s="462" t="s">
        <v>104</v>
      </c>
      <c r="E436" s="462" t="s">
        <v>560</v>
      </c>
      <c r="F436" s="462">
        <v>8474000</v>
      </c>
      <c r="G436" s="462">
        <v>15501890.74</v>
      </c>
      <c r="H436" s="462">
        <v>1</v>
      </c>
      <c r="I436" s="467"/>
      <c r="K436" s="468"/>
    </row>
    <row r="437" spans="2:11" x14ac:dyDescent="0.25">
      <c r="B437" s="462">
        <v>93</v>
      </c>
      <c r="C437" s="462" t="s">
        <v>11</v>
      </c>
      <c r="D437" s="462" t="s">
        <v>11</v>
      </c>
      <c r="E437" s="462" t="s">
        <v>11</v>
      </c>
      <c r="F437" s="462">
        <v>8480000</v>
      </c>
      <c r="G437" s="462">
        <v>8830000</v>
      </c>
      <c r="H437" s="462">
        <v>1</v>
      </c>
      <c r="I437" s="467"/>
      <c r="K437" s="468"/>
    </row>
    <row r="438" spans="2:11" x14ac:dyDescent="0.25">
      <c r="B438" s="462">
        <v>93</v>
      </c>
      <c r="C438" s="462" t="s">
        <v>11</v>
      </c>
      <c r="D438" s="462" t="s">
        <v>11</v>
      </c>
      <c r="E438" s="462" t="s">
        <v>561</v>
      </c>
      <c r="F438" s="462">
        <v>7607333.3333333302</v>
      </c>
      <c r="G438" s="462">
        <v>31911917.4966667</v>
      </c>
      <c r="H438" s="462">
        <v>3</v>
      </c>
      <c r="I438" s="467"/>
      <c r="K438" s="468"/>
    </row>
    <row r="439" spans="2:11" x14ac:dyDescent="0.25">
      <c r="B439" s="462">
        <v>93</v>
      </c>
      <c r="C439" s="462" t="s">
        <v>11</v>
      </c>
      <c r="D439" s="462" t="s">
        <v>99</v>
      </c>
      <c r="E439" s="462" t="s">
        <v>405</v>
      </c>
      <c r="F439" s="462">
        <v>8408000</v>
      </c>
      <c r="G439" s="462">
        <v>13350968.67</v>
      </c>
      <c r="H439" s="462">
        <v>1</v>
      </c>
      <c r="I439" s="467"/>
      <c r="K439" s="468"/>
    </row>
    <row r="440" spans="2:11" x14ac:dyDescent="0.25">
      <c r="B440" s="462">
        <v>93</v>
      </c>
      <c r="C440" s="462" t="s">
        <v>11</v>
      </c>
      <c r="D440" s="462" t="s">
        <v>99</v>
      </c>
      <c r="E440" s="462" t="s">
        <v>562</v>
      </c>
      <c r="F440" s="462">
        <v>8465000</v>
      </c>
      <c r="G440" s="462">
        <v>11218000.625</v>
      </c>
      <c r="H440" s="462">
        <v>2</v>
      </c>
      <c r="I440" s="467"/>
      <c r="K440" s="468"/>
    </row>
    <row r="441" spans="2:11" x14ac:dyDescent="0.25">
      <c r="B441" s="462">
        <v>93</v>
      </c>
      <c r="C441" s="462" t="s">
        <v>11</v>
      </c>
      <c r="D441" s="462" t="s">
        <v>99</v>
      </c>
      <c r="E441" s="462" t="s">
        <v>368</v>
      </c>
      <c r="F441" s="462">
        <v>8378000</v>
      </c>
      <c r="G441" s="462">
        <v>17397088.57</v>
      </c>
      <c r="H441" s="462">
        <v>1</v>
      </c>
      <c r="I441" s="467"/>
      <c r="K441" s="468"/>
    </row>
    <row r="442" spans="2:11" x14ac:dyDescent="0.25">
      <c r="B442" s="462">
        <v>93</v>
      </c>
      <c r="C442" s="462" t="s">
        <v>11</v>
      </c>
      <c r="D442" s="462" t="s">
        <v>99</v>
      </c>
      <c r="E442" s="462" t="s">
        <v>464</v>
      </c>
      <c r="F442" s="462">
        <v>12666000</v>
      </c>
      <c r="G442" s="462">
        <v>14945818.17</v>
      </c>
      <c r="H442" s="462">
        <v>1</v>
      </c>
      <c r="I442" s="467"/>
      <c r="K442" s="468"/>
    </row>
    <row r="443" spans="2:11" x14ac:dyDescent="0.25">
      <c r="B443" s="462">
        <v>93</v>
      </c>
      <c r="C443" s="462" t="s">
        <v>11</v>
      </c>
      <c r="D443" s="462" t="s">
        <v>99</v>
      </c>
      <c r="E443" s="462" t="s">
        <v>530</v>
      </c>
      <c r="F443" s="462">
        <v>8408000</v>
      </c>
      <c r="G443" s="462">
        <v>13711379.51</v>
      </c>
      <c r="H443" s="462">
        <v>1</v>
      </c>
      <c r="I443" s="467"/>
      <c r="K443" s="468"/>
    </row>
    <row r="444" spans="2:11" x14ac:dyDescent="0.25">
      <c r="B444" s="462">
        <v>93</v>
      </c>
      <c r="C444" s="462" t="s">
        <v>11</v>
      </c>
      <c r="D444" s="462" t="s">
        <v>75</v>
      </c>
      <c r="E444" s="462" t="s">
        <v>368</v>
      </c>
      <c r="F444" s="462">
        <v>5872000</v>
      </c>
      <c r="G444" s="462">
        <v>26826995.239999998</v>
      </c>
      <c r="H444" s="462">
        <v>1</v>
      </c>
      <c r="I444" s="467"/>
      <c r="K444" s="468"/>
    </row>
    <row r="445" spans="2:11" x14ac:dyDescent="0.25">
      <c r="B445" s="462">
        <v>93</v>
      </c>
      <c r="C445" s="462" t="s">
        <v>11</v>
      </c>
      <c r="D445" s="462" t="s">
        <v>75</v>
      </c>
      <c r="E445" s="462" t="s">
        <v>340</v>
      </c>
      <c r="F445" s="462">
        <v>7250000</v>
      </c>
      <c r="G445" s="462">
        <v>19845756.399999999</v>
      </c>
      <c r="H445" s="462">
        <v>1</v>
      </c>
      <c r="I445" s="467"/>
      <c r="K445" s="468"/>
    </row>
    <row r="446" spans="2:11" x14ac:dyDescent="0.25">
      <c r="B446" s="462">
        <v>93</v>
      </c>
      <c r="C446" s="462" t="s">
        <v>11</v>
      </c>
      <c r="D446" s="462" t="s">
        <v>76</v>
      </c>
      <c r="E446" s="462" t="s">
        <v>76</v>
      </c>
      <c r="F446" s="462">
        <v>7441000</v>
      </c>
      <c r="G446" s="462">
        <v>21532435.600000001</v>
      </c>
      <c r="H446" s="462">
        <v>1</v>
      </c>
      <c r="I446" s="467"/>
      <c r="K446" s="468"/>
    </row>
    <row r="447" spans="2:11" x14ac:dyDescent="0.25">
      <c r="B447" s="462">
        <v>93</v>
      </c>
      <c r="C447" s="462" t="s">
        <v>11</v>
      </c>
      <c r="D447" s="462" t="s">
        <v>76</v>
      </c>
      <c r="E447" s="462" t="s">
        <v>563</v>
      </c>
      <c r="F447" s="462">
        <v>8450000</v>
      </c>
      <c r="G447" s="462">
        <v>23160798.059999999</v>
      </c>
      <c r="H447" s="462">
        <v>1</v>
      </c>
      <c r="I447" s="467"/>
      <c r="K447" s="468"/>
    </row>
    <row r="448" spans="2:11" x14ac:dyDescent="0.25">
      <c r="B448" s="462">
        <v>93</v>
      </c>
      <c r="C448" s="462" t="s">
        <v>11</v>
      </c>
      <c r="D448" s="462" t="s">
        <v>507</v>
      </c>
      <c r="E448" s="462" t="s">
        <v>564</v>
      </c>
      <c r="F448" s="462">
        <v>8304000</v>
      </c>
      <c r="G448" s="462">
        <v>26207488.690000001</v>
      </c>
      <c r="H448" s="462">
        <v>2</v>
      </c>
      <c r="I448" s="467"/>
      <c r="K448" s="468"/>
    </row>
    <row r="449" spans="2:11" x14ac:dyDescent="0.25">
      <c r="B449" s="462">
        <v>93</v>
      </c>
      <c r="C449" s="462" t="s">
        <v>11</v>
      </c>
      <c r="D449" s="462" t="s">
        <v>222</v>
      </c>
      <c r="E449" s="462" t="s">
        <v>74</v>
      </c>
      <c r="F449" s="462">
        <v>11288000</v>
      </c>
      <c r="G449" s="462">
        <v>24509893.289999999</v>
      </c>
      <c r="H449" s="462">
        <v>1</v>
      </c>
      <c r="I449" s="467"/>
      <c r="K449" s="468"/>
    </row>
    <row r="450" spans="2:11" x14ac:dyDescent="0.25">
      <c r="B450" s="462">
        <v>93</v>
      </c>
      <c r="C450" s="462" t="s">
        <v>11</v>
      </c>
      <c r="D450" s="462" t="s">
        <v>86</v>
      </c>
      <c r="E450" s="462" t="s">
        <v>94</v>
      </c>
      <c r="F450" s="462">
        <v>8408000</v>
      </c>
      <c r="G450" s="462">
        <v>20958179.829999998</v>
      </c>
      <c r="H450" s="462">
        <v>1</v>
      </c>
      <c r="I450" s="467"/>
      <c r="K450" s="468"/>
    </row>
    <row r="451" spans="2:11" x14ac:dyDescent="0.25">
      <c r="B451" s="462">
        <v>93</v>
      </c>
      <c r="C451" s="462" t="s">
        <v>11</v>
      </c>
      <c r="D451" s="462" t="s">
        <v>86</v>
      </c>
      <c r="E451" s="462" t="s">
        <v>95</v>
      </c>
      <c r="F451" s="462">
        <v>7579666.6666666698</v>
      </c>
      <c r="G451" s="462">
        <v>15786005.573333301</v>
      </c>
      <c r="H451" s="462">
        <v>3</v>
      </c>
      <c r="I451" s="467"/>
      <c r="K451" s="468"/>
    </row>
    <row r="452" spans="2:11" x14ac:dyDescent="0.25">
      <c r="B452" s="462">
        <v>93</v>
      </c>
      <c r="C452" s="462" t="s">
        <v>11</v>
      </c>
      <c r="D452" s="462" t="s">
        <v>86</v>
      </c>
      <c r="E452" s="462" t="s">
        <v>105</v>
      </c>
      <c r="F452" s="462">
        <v>8379500</v>
      </c>
      <c r="G452" s="462">
        <v>18731703.965</v>
      </c>
      <c r="H452" s="462">
        <v>2</v>
      </c>
      <c r="I452" s="467"/>
      <c r="K452" s="468"/>
    </row>
    <row r="453" spans="2:11" x14ac:dyDescent="0.25">
      <c r="B453" s="462">
        <v>93</v>
      </c>
      <c r="C453" s="462" t="s">
        <v>11</v>
      </c>
      <c r="D453" s="462" t="s">
        <v>86</v>
      </c>
      <c r="E453" s="462" t="s">
        <v>365</v>
      </c>
      <c r="F453" s="462">
        <v>7747000</v>
      </c>
      <c r="G453" s="462">
        <v>12784066.050000001</v>
      </c>
      <c r="H453" s="462">
        <v>1</v>
      </c>
      <c r="I453" s="467"/>
      <c r="K453" s="468"/>
    </row>
    <row r="454" spans="2:11" x14ac:dyDescent="0.25">
      <c r="B454" s="462">
        <v>93</v>
      </c>
      <c r="C454" s="462" t="s">
        <v>11</v>
      </c>
      <c r="D454" s="462" t="s">
        <v>86</v>
      </c>
      <c r="E454" s="462" t="s">
        <v>97</v>
      </c>
      <c r="F454" s="462">
        <v>8206000</v>
      </c>
      <c r="G454" s="462">
        <v>9982058.7899999991</v>
      </c>
      <c r="H454" s="462">
        <v>1</v>
      </c>
      <c r="I454" s="467"/>
      <c r="K454" s="468"/>
    </row>
    <row r="455" spans="2:11" x14ac:dyDescent="0.25">
      <c r="B455" s="462">
        <v>93</v>
      </c>
      <c r="C455" s="462" t="s">
        <v>11</v>
      </c>
      <c r="D455" s="462" t="s">
        <v>266</v>
      </c>
      <c r="E455" s="462" t="s">
        <v>377</v>
      </c>
      <c r="F455" s="462">
        <v>7633000</v>
      </c>
      <c r="G455" s="462">
        <v>17828271.73</v>
      </c>
      <c r="H455" s="462">
        <v>1</v>
      </c>
      <c r="I455" s="467"/>
      <c r="K455" s="468"/>
    </row>
    <row r="456" spans="2:11" x14ac:dyDescent="0.25">
      <c r="B456" s="462">
        <v>93</v>
      </c>
      <c r="C456" s="462" t="s">
        <v>11</v>
      </c>
      <c r="D456" s="462" t="s">
        <v>77</v>
      </c>
      <c r="E456" s="462" t="s">
        <v>400</v>
      </c>
      <c r="F456" s="462">
        <v>8426000</v>
      </c>
      <c r="G456" s="462">
        <v>17000000</v>
      </c>
      <c r="H456" s="462">
        <v>1</v>
      </c>
      <c r="I456" s="467"/>
      <c r="K456" s="468"/>
    </row>
    <row r="457" spans="2:11" x14ac:dyDescent="0.25">
      <c r="B457" s="462">
        <v>93</v>
      </c>
      <c r="C457" s="462" t="s">
        <v>11</v>
      </c>
      <c r="D457" s="462" t="s">
        <v>328</v>
      </c>
      <c r="E457" s="462" t="s">
        <v>385</v>
      </c>
      <c r="F457" s="462">
        <v>7630000</v>
      </c>
      <c r="G457" s="462">
        <v>7980000</v>
      </c>
      <c r="H457" s="462">
        <v>1</v>
      </c>
      <c r="I457" s="467"/>
      <c r="K457" s="468"/>
    </row>
    <row r="458" spans="2:11" x14ac:dyDescent="0.25">
      <c r="B458" s="462">
        <v>93</v>
      </c>
      <c r="C458" s="462" t="s">
        <v>12</v>
      </c>
      <c r="D458" s="462" t="s">
        <v>12</v>
      </c>
      <c r="E458" s="462" t="s">
        <v>447</v>
      </c>
      <c r="F458" s="462">
        <v>6248000</v>
      </c>
      <c r="G458" s="462">
        <v>8516435.6300000008</v>
      </c>
      <c r="H458" s="462">
        <v>1</v>
      </c>
      <c r="I458" s="467"/>
      <c r="K458" s="468"/>
    </row>
    <row r="459" spans="2:11" x14ac:dyDescent="0.25">
      <c r="B459" s="462">
        <v>93</v>
      </c>
      <c r="C459" s="462" t="s">
        <v>12</v>
      </c>
      <c r="D459" s="462" t="s">
        <v>461</v>
      </c>
      <c r="E459" s="462" t="s">
        <v>272</v>
      </c>
      <c r="F459" s="462">
        <v>7000000</v>
      </c>
      <c r="G459" s="462">
        <v>7300165.3899999997</v>
      </c>
      <c r="H459" s="462">
        <v>1</v>
      </c>
      <c r="I459" s="467"/>
      <c r="K459" s="468"/>
    </row>
    <row r="460" spans="2:11" x14ac:dyDescent="0.25">
      <c r="B460" s="462">
        <v>93</v>
      </c>
      <c r="C460" s="462" t="s">
        <v>12</v>
      </c>
      <c r="D460" s="462" t="s">
        <v>78</v>
      </c>
      <c r="E460" s="462" t="s">
        <v>78</v>
      </c>
      <c r="F460" s="462">
        <v>5722500</v>
      </c>
      <c r="G460" s="462">
        <v>10573250</v>
      </c>
      <c r="H460" s="462">
        <v>2</v>
      </c>
      <c r="I460" s="467"/>
      <c r="K460" s="468"/>
    </row>
    <row r="461" spans="2:11" x14ac:dyDescent="0.25">
      <c r="B461" s="462">
        <v>93</v>
      </c>
      <c r="C461" s="462" t="s">
        <v>13</v>
      </c>
      <c r="D461" s="462" t="s">
        <v>565</v>
      </c>
      <c r="E461" s="462" t="s">
        <v>427</v>
      </c>
      <c r="F461" s="462">
        <v>8366000</v>
      </c>
      <c r="G461" s="462">
        <v>8716000</v>
      </c>
      <c r="H461" s="462">
        <v>1</v>
      </c>
      <c r="I461" s="467"/>
      <c r="K461" s="468"/>
    </row>
    <row r="462" spans="2:11" x14ac:dyDescent="0.25">
      <c r="B462" s="462">
        <v>93</v>
      </c>
      <c r="C462" s="462" t="s">
        <v>13</v>
      </c>
      <c r="D462" s="462" t="s">
        <v>101</v>
      </c>
      <c r="E462" s="462" t="s">
        <v>337</v>
      </c>
      <c r="F462" s="462">
        <v>8450000</v>
      </c>
      <c r="G462" s="462">
        <v>8730000</v>
      </c>
      <c r="H462" s="462">
        <v>1</v>
      </c>
      <c r="I462" s="467"/>
      <c r="K462" s="468"/>
    </row>
    <row r="463" spans="2:11" x14ac:dyDescent="0.25">
      <c r="B463" s="462">
        <v>93</v>
      </c>
      <c r="C463" s="462" t="s">
        <v>64</v>
      </c>
      <c r="D463" s="462" t="s">
        <v>323</v>
      </c>
      <c r="E463" s="462" t="s">
        <v>81</v>
      </c>
      <c r="F463" s="462">
        <v>7453000</v>
      </c>
      <c r="G463" s="462">
        <v>7980000</v>
      </c>
      <c r="H463" s="462">
        <v>1</v>
      </c>
      <c r="I463" s="467"/>
      <c r="K463" s="468"/>
    </row>
    <row r="464" spans="2:11" x14ac:dyDescent="0.25">
      <c r="B464" s="462">
        <v>93</v>
      </c>
      <c r="C464" s="462" t="s">
        <v>64</v>
      </c>
      <c r="D464" s="462" t="s">
        <v>92</v>
      </c>
      <c r="E464" s="462" t="s">
        <v>92</v>
      </c>
      <c r="F464" s="462">
        <v>8474000</v>
      </c>
      <c r="G464" s="462">
        <v>14980000</v>
      </c>
      <c r="H464" s="462">
        <v>1</v>
      </c>
      <c r="I464" s="467"/>
      <c r="K464" s="468"/>
    </row>
    <row r="465" spans="2:11" x14ac:dyDescent="0.25">
      <c r="B465" s="462">
        <v>93</v>
      </c>
      <c r="C465" s="462" t="s">
        <v>64</v>
      </c>
      <c r="D465" s="462" t="s">
        <v>339</v>
      </c>
      <c r="E465" s="462" t="s">
        <v>367</v>
      </c>
      <c r="F465" s="462">
        <v>7630000</v>
      </c>
      <c r="G465" s="462">
        <v>8030552.9699999997</v>
      </c>
      <c r="H465" s="462">
        <v>1</v>
      </c>
      <c r="I465" s="467"/>
      <c r="K465" s="468"/>
    </row>
    <row r="466" spans="2:11" x14ac:dyDescent="0.25">
      <c r="B466" s="462">
        <v>93</v>
      </c>
      <c r="C466" s="462" t="s">
        <v>65</v>
      </c>
      <c r="D466" s="462" t="s">
        <v>65</v>
      </c>
      <c r="E466" s="462" t="s">
        <v>489</v>
      </c>
      <c r="F466" s="462">
        <v>8450000</v>
      </c>
      <c r="G466" s="462">
        <v>8776000</v>
      </c>
      <c r="H466" s="462">
        <v>1</v>
      </c>
      <c r="I466" s="467"/>
      <c r="K466" s="468"/>
    </row>
    <row r="467" spans="2:11" x14ac:dyDescent="0.25">
      <c r="B467" s="462">
        <v>93</v>
      </c>
      <c r="C467" s="462" t="s">
        <v>65</v>
      </c>
      <c r="D467" s="462" t="s">
        <v>65</v>
      </c>
      <c r="E467" s="462" t="s">
        <v>490</v>
      </c>
      <c r="F467" s="462">
        <v>7527000</v>
      </c>
      <c r="G467" s="462">
        <v>7980000</v>
      </c>
      <c r="H467" s="462">
        <v>1</v>
      </c>
      <c r="I467" s="467"/>
      <c r="K467" s="468"/>
    </row>
    <row r="468" spans="2:11" x14ac:dyDescent="0.25">
      <c r="B468" s="462">
        <v>93</v>
      </c>
      <c r="C468" s="462" t="s">
        <v>65</v>
      </c>
      <c r="D468" s="462" t="s">
        <v>65</v>
      </c>
      <c r="E468" s="462" t="s">
        <v>430</v>
      </c>
      <c r="F468" s="462">
        <v>9135500</v>
      </c>
      <c r="G468" s="462">
        <v>13906500</v>
      </c>
      <c r="H468" s="462">
        <v>4</v>
      </c>
      <c r="I468" s="467"/>
      <c r="K468" s="468"/>
    </row>
    <row r="469" spans="2:11" x14ac:dyDescent="0.25">
      <c r="B469" s="462">
        <v>93</v>
      </c>
      <c r="C469" s="462" t="s">
        <v>65</v>
      </c>
      <c r="D469" s="462" t="s">
        <v>65</v>
      </c>
      <c r="E469" s="462" t="s">
        <v>425</v>
      </c>
      <c r="F469" s="462">
        <v>8396000</v>
      </c>
      <c r="G469" s="462">
        <v>23700000</v>
      </c>
      <c r="H469" s="462">
        <v>1</v>
      </c>
      <c r="I469" s="467"/>
      <c r="K469" s="468"/>
    </row>
    <row r="470" spans="2:11" x14ac:dyDescent="0.25">
      <c r="B470" s="462">
        <v>93</v>
      </c>
      <c r="C470" s="462" t="s">
        <v>65</v>
      </c>
      <c r="D470" s="462" t="s">
        <v>383</v>
      </c>
      <c r="E470" s="462" t="s">
        <v>390</v>
      </c>
      <c r="F470" s="462">
        <v>8462000</v>
      </c>
      <c r="G470" s="462">
        <v>8730000</v>
      </c>
      <c r="H470" s="462">
        <v>1</v>
      </c>
      <c r="I470" s="467"/>
      <c r="K470" s="468"/>
    </row>
    <row r="471" spans="2:11" x14ac:dyDescent="0.25">
      <c r="B471" s="462">
        <v>93</v>
      </c>
      <c r="C471" s="462" t="s">
        <v>65</v>
      </c>
      <c r="D471" s="462" t="s">
        <v>383</v>
      </c>
      <c r="E471" s="462" t="s">
        <v>563</v>
      </c>
      <c r="F471" s="462">
        <v>7900000</v>
      </c>
      <c r="G471" s="462">
        <v>10038736.060000001</v>
      </c>
      <c r="H471" s="462">
        <v>1</v>
      </c>
      <c r="I471" s="467"/>
      <c r="K471" s="468"/>
    </row>
    <row r="472" spans="2:11" x14ac:dyDescent="0.25">
      <c r="B472" s="462">
        <v>93</v>
      </c>
      <c r="C472" s="462" t="s">
        <v>65</v>
      </c>
      <c r="D472" s="462" t="s">
        <v>63</v>
      </c>
      <c r="E472" s="462" t="s">
        <v>63</v>
      </c>
      <c r="F472" s="462">
        <v>9281250</v>
      </c>
      <c r="G472" s="462">
        <v>11566613.6675</v>
      </c>
      <c r="H472" s="462">
        <v>4</v>
      </c>
      <c r="I472" s="467"/>
      <c r="K472" s="468"/>
    </row>
    <row r="473" spans="2:11" x14ac:dyDescent="0.25">
      <c r="B473" s="462">
        <v>93</v>
      </c>
      <c r="C473" s="462" t="s">
        <v>65</v>
      </c>
      <c r="D473" s="462" t="s">
        <v>63</v>
      </c>
      <c r="E473" s="462" t="s">
        <v>421</v>
      </c>
      <c r="F473" s="462">
        <v>12720000</v>
      </c>
      <c r="G473" s="462">
        <v>12900000</v>
      </c>
      <c r="H473" s="462">
        <v>1</v>
      </c>
      <c r="I473" s="467"/>
      <c r="K473" s="468"/>
    </row>
    <row r="474" spans="2:11" x14ac:dyDescent="0.25">
      <c r="B474" s="462">
        <v>93</v>
      </c>
      <c r="C474" s="462" t="s">
        <v>65</v>
      </c>
      <c r="D474" s="462" t="s">
        <v>63</v>
      </c>
      <c r="E474" s="462" t="s">
        <v>342</v>
      </c>
      <c r="F474" s="462">
        <v>9610000</v>
      </c>
      <c r="G474" s="462">
        <v>9798653.7266666703</v>
      </c>
      <c r="H474" s="462">
        <v>3</v>
      </c>
      <c r="I474" s="467"/>
      <c r="K474" s="468"/>
    </row>
    <row r="475" spans="2:11" x14ac:dyDescent="0.25">
      <c r="B475" s="462">
        <v>93</v>
      </c>
      <c r="C475" s="462" t="s">
        <v>65</v>
      </c>
      <c r="D475" s="462" t="s">
        <v>63</v>
      </c>
      <c r="E475" s="462" t="s">
        <v>497</v>
      </c>
      <c r="F475" s="462">
        <v>8474000</v>
      </c>
      <c r="G475" s="462">
        <v>8830000</v>
      </c>
      <c r="H475" s="462">
        <v>1</v>
      </c>
      <c r="I475" s="467"/>
      <c r="K475" s="468"/>
    </row>
    <row r="476" spans="2:11" x14ac:dyDescent="0.25">
      <c r="B476" s="462">
        <v>93</v>
      </c>
      <c r="C476" s="462" t="s">
        <v>65</v>
      </c>
      <c r="D476" s="462" t="s">
        <v>466</v>
      </c>
      <c r="E476" s="462" t="s">
        <v>467</v>
      </c>
      <c r="F476" s="462">
        <v>8390000</v>
      </c>
      <c r="G476" s="462">
        <v>27118239.32</v>
      </c>
      <c r="H476" s="462">
        <v>1</v>
      </c>
      <c r="I476" s="467"/>
      <c r="K476" s="468"/>
    </row>
    <row r="477" spans="2:11" x14ac:dyDescent="0.25">
      <c r="B477" s="462">
        <v>93</v>
      </c>
      <c r="C477" s="462" t="s">
        <v>65</v>
      </c>
      <c r="D477" s="462" t="s">
        <v>466</v>
      </c>
      <c r="E477" s="462" t="s">
        <v>368</v>
      </c>
      <c r="F477" s="462">
        <v>8465000</v>
      </c>
      <c r="G477" s="462">
        <v>11092116.035</v>
      </c>
      <c r="H477" s="462">
        <v>2</v>
      </c>
      <c r="I477" s="467"/>
      <c r="K477" s="468"/>
    </row>
    <row r="478" spans="2:11" x14ac:dyDescent="0.25">
      <c r="B478" s="462">
        <v>93</v>
      </c>
      <c r="C478" s="462" t="s">
        <v>65</v>
      </c>
      <c r="D478" s="462" t="s">
        <v>66</v>
      </c>
      <c r="E478" s="462" t="s">
        <v>112</v>
      </c>
      <c r="F478" s="462">
        <v>4240000</v>
      </c>
      <c r="G478" s="462">
        <v>8405000</v>
      </c>
      <c r="H478" s="462">
        <v>4</v>
      </c>
      <c r="I478" s="467"/>
      <c r="K478" s="468"/>
    </row>
    <row r="479" spans="2:11" x14ac:dyDescent="0.25">
      <c r="B479" s="462">
        <v>93</v>
      </c>
      <c r="C479" s="462" t="s">
        <v>65</v>
      </c>
      <c r="D479" s="462" t="s">
        <v>66</v>
      </c>
      <c r="E479" s="462" t="s">
        <v>486</v>
      </c>
      <c r="F479" s="462">
        <v>8206000</v>
      </c>
      <c r="G479" s="462">
        <v>8830000</v>
      </c>
      <c r="H479" s="462">
        <v>1</v>
      </c>
      <c r="I479" s="467"/>
      <c r="K479" s="468"/>
    </row>
    <row r="480" spans="2:11" x14ac:dyDescent="0.25">
      <c r="B480" s="462">
        <v>93</v>
      </c>
      <c r="C480" s="462" t="s">
        <v>65</v>
      </c>
      <c r="D480" s="462" t="s">
        <v>66</v>
      </c>
      <c r="E480" s="462" t="s">
        <v>448</v>
      </c>
      <c r="F480" s="462">
        <v>8480000</v>
      </c>
      <c r="G480" s="462">
        <v>8830000</v>
      </c>
      <c r="H480" s="462">
        <v>1</v>
      </c>
      <c r="I480" s="467"/>
      <c r="K480" s="468"/>
    </row>
    <row r="481" spans="2:11" x14ac:dyDescent="0.25">
      <c r="B481" s="462">
        <v>93</v>
      </c>
      <c r="C481" s="462" t="s">
        <v>65</v>
      </c>
      <c r="D481" s="462" t="s">
        <v>66</v>
      </c>
      <c r="E481" s="462" t="s">
        <v>449</v>
      </c>
      <c r="F481" s="462">
        <v>12720000</v>
      </c>
      <c r="G481" s="462">
        <v>12900000</v>
      </c>
      <c r="H481" s="462">
        <v>1</v>
      </c>
      <c r="I481" s="467"/>
      <c r="K481" s="468"/>
    </row>
    <row r="482" spans="2:11" x14ac:dyDescent="0.25">
      <c r="B482" s="462">
        <v>93</v>
      </c>
      <c r="C482" s="462" t="s">
        <v>65</v>
      </c>
      <c r="D482" s="462" t="s">
        <v>89</v>
      </c>
      <c r="E482" s="462" t="s">
        <v>89</v>
      </c>
      <c r="F482" s="462">
        <v>4780500</v>
      </c>
      <c r="G482" s="462">
        <v>9245715.0350000001</v>
      </c>
      <c r="H482" s="462">
        <v>2</v>
      </c>
      <c r="I482" s="467"/>
      <c r="K482" s="468"/>
    </row>
    <row r="483" spans="2:11" x14ac:dyDescent="0.25">
      <c r="B483" s="462">
        <v>93</v>
      </c>
      <c r="C483" s="462" t="s">
        <v>65</v>
      </c>
      <c r="D483" s="462" t="s">
        <v>89</v>
      </c>
      <c r="E483" s="462" t="s">
        <v>331</v>
      </c>
      <c r="F483" s="462">
        <v>7630000</v>
      </c>
      <c r="G483" s="462">
        <v>7980000</v>
      </c>
      <c r="H483" s="462">
        <v>1</v>
      </c>
      <c r="I483" s="467"/>
      <c r="K483" s="468"/>
    </row>
    <row r="484" spans="2:11" x14ac:dyDescent="0.25">
      <c r="B484" s="462">
        <v>93</v>
      </c>
      <c r="C484" s="462" t="s">
        <v>65</v>
      </c>
      <c r="D484" s="462" t="s">
        <v>80</v>
      </c>
      <c r="E484" s="462" t="s">
        <v>90</v>
      </c>
      <c r="F484" s="462">
        <v>7619000</v>
      </c>
      <c r="G484" s="462">
        <v>7810000</v>
      </c>
      <c r="H484" s="462">
        <v>3</v>
      </c>
      <c r="I484" s="467"/>
      <c r="K484" s="468"/>
    </row>
    <row r="485" spans="2:11" x14ac:dyDescent="0.25">
      <c r="B485" s="462">
        <v>93</v>
      </c>
      <c r="C485" s="462" t="s">
        <v>65</v>
      </c>
      <c r="D485" s="462" t="s">
        <v>80</v>
      </c>
      <c r="E485" s="462" t="s">
        <v>381</v>
      </c>
      <c r="F485" s="462">
        <v>10600000</v>
      </c>
      <c r="G485" s="462">
        <v>10790000</v>
      </c>
      <c r="H485" s="462">
        <v>2</v>
      </c>
      <c r="I485" s="467"/>
      <c r="K485" s="468"/>
    </row>
    <row r="486" spans="2:11" x14ac:dyDescent="0.25">
      <c r="B486" s="462">
        <v>93</v>
      </c>
      <c r="C486" s="462" t="s">
        <v>65</v>
      </c>
      <c r="D486" s="462" t="s">
        <v>354</v>
      </c>
      <c r="E486" s="462" t="s">
        <v>354</v>
      </c>
      <c r="F486" s="462">
        <v>8121000</v>
      </c>
      <c r="G486" s="462">
        <v>8536400.7650000006</v>
      </c>
      <c r="H486" s="462">
        <v>4</v>
      </c>
      <c r="I486" s="467"/>
      <c r="K486" s="468"/>
    </row>
    <row r="487" spans="2:11" x14ac:dyDescent="0.25">
      <c r="B487" s="462">
        <v>93</v>
      </c>
      <c r="C487" s="462" t="s">
        <v>65</v>
      </c>
      <c r="D487" s="462" t="s">
        <v>67</v>
      </c>
      <c r="E487" s="462" t="s">
        <v>343</v>
      </c>
      <c r="F487" s="462">
        <v>7630000</v>
      </c>
      <c r="G487" s="462">
        <v>7810000</v>
      </c>
      <c r="H487" s="462">
        <v>1</v>
      </c>
      <c r="I487" s="467"/>
      <c r="K487" s="468"/>
    </row>
    <row r="488" spans="2:11" x14ac:dyDescent="0.25">
      <c r="B488" s="462">
        <v>93</v>
      </c>
      <c r="C488" s="462" t="s">
        <v>65</v>
      </c>
      <c r="D488" s="462" t="s">
        <v>67</v>
      </c>
      <c r="E488" s="462" t="s">
        <v>320</v>
      </c>
      <c r="F488" s="462">
        <v>8480000</v>
      </c>
      <c r="G488" s="462">
        <v>8760000</v>
      </c>
      <c r="H488" s="462">
        <v>1</v>
      </c>
      <c r="I488" s="467"/>
      <c r="K488" s="468"/>
    </row>
    <row r="489" spans="2:11" x14ac:dyDescent="0.25">
      <c r="B489" s="462">
        <v>93</v>
      </c>
      <c r="C489" s="462" t="s">
        <v>100</v>
      </c>
      <c r="D489" s="462" t="s">
        <v>100</v>
      </c>
      <c r="E489" s="462" t="s">
        <v>100</v>
      </c>
      <c r="F489" s="462">
        <v>8321000</v>
      </c>
      <c r="G489" s="462">
        <v>14508108.449999999</v>
      </c>
      <c r="H489" s="462">
        <v>1</v>
      </c>
      <c r="I489" s="467"/>
      <c r="K489" s="468"/>
    </row>
    <row r="490" spans="2:11" x14ac:dyDescent="0.25">
      <c r="B490" s="462">
        <v>93</v>
      </c>
      <c r="C490" s="462" t="s">
        <v>100</v>
      </c>
      <c r="D490" s="462" t="s">
        <v>102</v>
      </c>
      <c r="E490" s="462" t="s">
        <v>110</v>
      </c>
      <c r="F490" s="462">
        <v>8456000</v>
      </c>
      <c r="G490" s="462">
        <v>15180000</v>
      </c>
      <c r="H490" s="462">
        <v>1</v>
      </c>
      <c r="I490" s="467"/>
      <c r="K490" s="468"/>
    </row>
    <row r="491" spans="2:11" x14ac:dyDescent="0.25">
      <c r="B491" s="462">
        <v>93</v>
      </c>
      <c r="C491" s="462" t="s">
        <v>100</v>
      </c>
      <c r="D491" s="462" t="s">
        <v>102</v>
      </c>
      <c r="E491" s="462" t="s">
        <v>68</v>
      </c>
      <c r="F491" s="462">
        <v>8480000</v>
      </c>
      <c r="G491" s="462">
        <v>8830000</v>
      </c>
      <c r="H491" s="462">
        <v>1</v>
      </c>
      <c r="I491" s="467"/>
      <c r="K491" s="468"/>
    </row>
    <row r="492" spans="2:11" x14ac:dyDescent="0.25">
      <c r="B492" s="462">
        <v>93</v>
      </c>
      <c r="C492" s="462" t="s">
        <v>100</v>
      </c>
      <c r="D492" s="462" t="s">
        <v>102</v>
      </c>
      <c r="E492" s="462" t="s">
        <v>83</v>
      </c>
      <c r="F492" s="462">
        <v>10558000</v>
      </c>
      <c r="G492" s="462">
        <v>13516344.83</v>
      </c>
      <c r="H492" s="462">
        <v>2</v>
      </c>
      <c r="I492" s="467"/>
      <c r="K492" s="468"/>
    </row>
    <row r="493" spans="2:11" x14ac:dyDescent="0.25">
      <c r="B493" s="462">
        <v>93</v>
      </c>
      <c r="C493" s="462" t="s">
        <v>100</v>
      </c>
      <c r="D493" s="462" t="s">
        <v>102</v>
      </c>
      <c r="E493" s="462" t="s">
        <v>69</v>
      </c>
      <c r="F493" s="462">
        <v>8474000</v>
      </c>
      <c r="G493" s="462">
        <v>13965000</v>
      </c>
      <c r="H493" s="462">
        <v>2</v>
      </c>
      <c r="I493" s="467"/>
      <c r="K493" s="468"/>
    </row>
    <row r="494" spans="2:11" x14ac:dyDescent="0.25">
      <c r="B494" s="462">
        <v>93</v>
      </c>
      <c r="C494" s="462" t="s">
        <v>100</v>
      </c>
      <c r="D494" s="462" t="s">
        <v>70</v>
      </c>
      <c r="E494" s="462" t="s">
        <v>566</v>
      </c>
      <c r="F494" s="462">
        <v>8456000</v>
      </c>
      <c r="G494" s="462">
        <v>19970000</v>
      </c>
      <c r="H494" s="462">
        <v>1</v>
      </c>
      <c r="I494" s="467"/>
      <c r="K494" s="468"/>
    </row>
    <row r="495" spans="2:11" x14ac:dyDescent="0.25">
      <c r="B495" s="462">
        <v>93</v>
      </c>
      <c r="C495" s="462" t="s">
        <v>100</v>
      </c>
      <c r="D495" s="462" t="s">
        <v>103</v>
      </c>
      <c r="E495" s="462" t="s">
        <v>103</v>
      </c>
      <c r="F495" s="462">
        <v>9508500</v>
      </c>
      <c r="G495" s="462">
        <v>18932500</v>
      </c>
      <c r="H495" s="462">
        <v>4</v>
      </c>
      <c r="I495" s="467"/>
      <c r="K495" s="468"/>
    </row>
    <row r="496" spans="2:11" x14ac:dyDescent="0.25">
      <c r="B496" s="462">
        <v>96</v>
      </c>
      <c r="C496" s="462" t="s">
        <v>98</v>
      </c>
      <c r="D496" s="462" t="s">
        <v>104</v>
      </c>
      <c r="E496" s="462" t="s">
        <v>85</v>
      </c>
      <c r="F496" s="462">
        <v>8168000</v>
      </c>
      <c r="G496" s="462">
        <v>8734151.5500000007</v>
      </c>
      <c r="H496" s="462">
        <v>2</v>
      </c>
      <c r="I496" s="467"/>
      <c r="K496" s="468"/>
    </row>
    <row r="497" spans="2:11" x14ac:dyDescent="0.25">
      <c r="B497" s="462">
        <v>96</v>
      </c>
      <c r="C497" s="462" t="s">
        <v>98</v>
      </c>
      <c r="D497" s="462" t="s">
        <v>104</v>
      </c>
      <c r="E497" s="462" t="s">
        <v>338</v>
      </c>
      <c r="F497" s="462">
        <v>8480000</v>
      </c>
      <c r="G497" s="462">
        <v>8779174.0099999998</v>
      </c>
      <c r="H497" s="462">
        <v>2</v>
      </c>
      <c r="I497" s="467"/>
      <c r="K497" s="468"/>
    </row>
    <row r="498" spans="2:11" x14ac:dyDescent="0.25">
      <c r="B498" s="462">
        <v>96</v>
      </c>
      <c r="C498" s="462" t="s">
        <v>98</v>
      </c>
      <c r="D498" s="462" t="s">
        <v>104</v>
      </c>
      <c r="E498" s="462" t="s">
        <v>108</v>
      </c>
      <c r="F498" s="462">
        <v>8366000</v>
      </c>
      <c r="G498" s="462">
        <v>8736355.25</v>
      </c>
      <c r="H498" s="462">
        <v>1</v>
      </c>
      <c r="I498" s="467"/>
      <c r="K498" s="468"/>
    </row>
    <row r="499" spans="2:11" x14ac:dyDescent="0.25">
      <c r="B499" s="462">
        <v>96</v>
      </c>
      <c r="C499" s="462" t="s">
        <v>98</v>
      </c>
      <c r="D499" s="462" t="s">
        <v>104</v>
      </c>
      <c r="E499" s="462" t="s">
        <v>408</v>
      </c>
      <c r="F499" s="462">
        <v>8480000</v>
      </c>
      <c r="G499" s="462">
        <v>8737643.25</v>
      </c>
      <c r="H499" s="462">
        <v>1</v>
      </c>
      <c r="I499" s="467"/>
      <c r="K499" s="468"/>
    </row>
    <row r="500" spans="2:11" x14ac:dyDescent="0.25">
      <c r="B500" s="462">
        <v>96</v>
      </c>
      <c r="C500" s="462" t="s">
        <v>65</v>
      </c>
      <c r="D500" s="462" t="s">
        <v>63</v>
      </c>
      <c r="E500" s="462" t="s">
        <v>421</v>
      </c>
      <c r="F500" s="462">
        <v>7365000</v>
      </c>
      <c r="G500" s="462">
        <v>8725044.25</v>
      </c>
      <c r="H500" s="462">
        <v>1</v>
      </c>
      <c r="I500" s="467"/>
      <c r="K500" s="468"/>
    </row>
    <row r="501" spans="2:11" x14ac:dyDescent="0.25">
      <c r="B501" s="462">
        <v>96</v>
      </c>
      <c r="C501" s="462" t="s">
        <v>65</v>
      </c>
      <c r="D501" s="462" t="s">
        <v>63</v>
      </c>
      <c r="E501" s="462" t="s">
        <v>342</v>
      </c>
      <c r="F501" s="462">
        <v>8468000</v>
      </c>
      <c r="G501" s="462">
        <v>8737643.25</v>
      </c>
      <c r="H501" s="462">
        <v>1</v>
      </c>
      <c r="I501" s="467"/>
      <c r="K501" s="468"/>
    </row>
    <row r="502" spans="2:11" x14ac:dyDescent="0.25">
      <c r="B502" s="462">
        <v>96</v>
      </c>
      <c r="C502" s="462" t="s">
        <v>65</v>
      </c>
      <c r="D502" s="462" t="s">
        <v>63</v>
      </c>
      <c r="E502" s="462" t="s">
        <v>393</v>
      </c>
      <c r="F502" s="462">
        <v>8444000</v>
      </c>
      <c r="G502" s="462">
        <v>8737643.25</v>
      </c>
      <c r="H502" s="462">
        <v>1</v>
      </c>
      <c r="I502" s="467"/>
      <c r="K502" s="468"/>
    </row>
    <row r="503" spans="2:11" x14ac:dyDescent="0.25">
      <c r="B503" s="462">
        <v>96</v>
      </c>
      <c r="C503" s="462" t="s">
        <v>65</v>
      </c>
      <c r="D503" s="462" t="s">
        <v>386</v>
      </c>
      <c r="E503" s="462" t="s">
        <v>386</v>
      </c>
      <c r="F503" s="462">
        <v>7518000</v>
      </c>
      <c r="G503" s="462">
        <v>8755022.6500000004</v>
      </c>
      <c r="H503" s="462">
        <v>1</v>
      </c>
      <c r="I503" s="467"/>
      <c r="K503" s="468"/>
    </row>
    <row r="504" spans="2:11" x14ac:dyDescent="0.25">
      <c r="B504" s="462">
        <v>96</v>
      </c>
      <c r="C504" s="462" t="s">
        <v>65</v>
      </c>
      <c r="D504" s="462" t="s">
        <v>386</v>
      </c>
      <c r="E504" s="462" t="s">
        <v>410</v>
      </c>
      <c r="F504" s="462">
        <v>8478000</v>
      </c>
      <c r="G504" s="462">
        <v>8737643.25</v>
      </c>
      <c r="H504" s="462">
        <v>3</v>
      </c>
      <c r="I504" s="467"/>
      <c r="K504" s="468"/>
    </row>
    <row r="505" spans="2:11" x14ac:dyDescent="0.25">
      <c r="B505" s="462">
        <v>96</v>
      </c>
      <c r="C505" s="462" t="s">
        <v>65</v>
      </c>
      <c r="D505" s="462" t="s">
        <v>354</v>
      </c>
      <c r="E505" s="462" t="s">
        <v>354</v>
      </c>
      <c r="F505" s="462">
        <v>8361500</v>
      </c>
      <c r="G505" s="462">
        <v>8736304.1999999993</v>
      </c>
      <c r="H505" s="462">
        <v>2</v>
      </c>
      <c r="I505" s="467"/>
      <c r="K505" s="468"/>
    </row>
    <row r="506" spans="2:11" x14ac:dyDescent="0.25">
      <c r="B506" s="462">
        <v>105</v>
      </c>
      <c r="C506" s="462" t="s">
        <v>98</v>
      </c>
      <c r="D506" s="462" t="s">
        <v>104</v>
      </c>
      <c r="E506" s="462" t="s">
        <v>73</v>
      </c>
      <c r="F506" s="462">
        <v>12720000</v>
      </c>
      <c r="G506" s="462">
        <v>12720000</v>
      </c>
      <c r="H506" s="462">
        <v>2</v>
      </c>
      <c r="I506" s="467"/>
      <c r="K506" s="468"/>
    </row>
    <row r="507" spans="2:11" x14ac:dyDescent="0.25">
      <c r="B507" s="462">
        <v>105</v>
      </c>
      <c r="C507" s="462" t="s">
        <v>98</v>
      </c>
      <c r="D507" s="462" t="s">
        <v>104</v>
      </c>
      <c r="E507" s="462" t="s">
        <v>327</v>
      </c>
      <c r="F507" s="462">
        <v>12720000</v>
      </c>
      <c r="G507" s="462">
        <v>12720000</v>
      </c>
      <c r="H507" s="462">
        <v>1</v>
      </c>
      <c r="I507" s="467"/>
      <c r="K507" s="468"/>
    </row>
    <row r="508" spans="2:11" x14ac:dyDescent="0.25">
      <c r="B508" s="462">
        <v>105</v>
      </c>
      <c r="C508" s="462" t="s">
        <v>98</v>
      </c>
      <c r="D508" s="462" t="s">
        <v>104</v>
      </c>
      <c r="E508" s="462" t="s">
        <v>108</v>
      </c>
      <c r="F508" s="462">
        <v>12720000</v>
      </c>
      <c r="G508" s="462">
        <v>12720000</v>
      </c>
      <c r="H508" s="462">
        <v>1</v>
      </c>
      <c r="I508" s="467"/>
      <c r="K508" s="468"/>
    </row>
    <row r="509" spans="2:11" x14ac:dyDescent="0.25">
      <c r="B509" s="462">
        <v>105</v>
      </c>
      <c r="C509" s="462" t="s">
        <v>11</v>
      </c>
      <c r="D509" s="462" t="s">
        <v>77</v>
      </c>
      <c r="E509" s="462" t="s">
        <v>341</v>
      </c>
      <c r="F509" s="462">
        <v>11445000</v>
      </c>
      <c r="G509" s="462">
        <v>11707145.35</v>
      </c>
      <c r="H509" s="462">
        <v>1</v>
      </c>
      <c r="I509" s="467"/>
      <c r="K509" s="468"/>
    </row>
    <row r="510" spans="2:11" x14ac:dyDescent="0.25">
      <c r="B510" s="462">
        <v>105</v>
      </c>
      <c r="C510" s="462" t="s">
        <v>11</v>
      </c>
      <c r="D510" s="462" t="s">
        <v>91</v>
      </c>
      <c r="E510" s="462" t="s">
        <v>319</v>
      </c>
      <c r="F510" s="462">
        <v>12720000</v>
      </c>
      <c r="G510" s="462">
        <v>13022550.810000001</v>
      </c>
      <c r="H510" s="462">
        <v>1</v>
      </c>
      <c r="I510" s="467"/>
      <c r="K510" s="468"/>
    </row>
    <row r="511" spans="2:11" x14ac:dyDescent="0.25">
      <c r="B511" s="462">
        <v>105</v>
      </c>
      <c r="C511" s="462" t="s">
        <v>64</v>
      </c>
      <c r="D511" s="462" t="s">
        <v>325</v>
      </c>
      <c r="E511" s="462" t="s">
        <v>325</v>
      </c>
      <c r="F511" s="462">
        <v>8477000</v>
      </c>
      <c r="G511" s="462">
        <v>8705345.9600000009</v>
      </c>
      <c r="H511" s="462">
        <v>2</v>
      </c>
      <c r="I511" s="467"/>
      <c r="K511" s="468"/>
    </row>
    <row r="512" spans="2:11" x14ac:dyDescent="0.25">
      <c r="B512" s="462">
        <v>105</v>
      </c>
      <c r="C512" s="462" t="s">
        <v>64</v>
      </c>
      <c r="D512" s="462" t="s">
        <v>325</v>
      </c>
      <c r="E512" s="462" t="s">
        <v>389</v>
      </c>
      <c r="F512" s="462">
        <v>8480000</v>
      </c>
      <c r="G512" s="462">
        <v>8668345.9600000009</v>
      </c>
      <c r="H512" s="462">
        <v>1</v>
      </c>
      <c r="I512" s="467"/>
      <c r="K512" s="468"/>
    </row>
    <row r="513" spans="2:11" x14ac:dyDescent="0.25">
      <c r="B513" s="462">
        <v>105</v>
      </c>
      <c r="C513" s="462" t="s">
        <v>64</v>
      </c>
      <c r="D513" s="462" t="s">
        <v>323</v>
      </c>
      <c r="E513" s="462" t="s">
        <v>81</v>
      </c>
      <c r="F513" s="462">
        <v>8456000</v>
      </c>
      <c r="G513" s="462">
        <v>8668345.9600000009</v>
      </c>
      <c r="H513" s="462">
        <v>2</v>
      </c>
      <c r="I513" s="467"/>
      <c r="K513" s="468"/>
    </row>
    <row r="514" spans="2:11" x14ac:dyDescent="0.25">
      <c r="B514" s="462">
        <v>105</v>
      </c>
      <c r="C514" s="462" t="s">
        <v>64</v>
      </c>
      <c r="D514" s="462" t="s">
        <v>323</v>
      </c>
      <c r="E514" s="462" t="s">
        <v>436</v>
      </c>
      <c r="F514" s="462">
        <v>8480000</v>
      </c>
      <c r="G514" s="462">
        <v>8668345.9600000009</v>
      </c>
      <c r="H514" s="462">
        <v>1</v>
      </c>
      <c r="I514" s="467"/>
      <c r="K514" s="468"/>
    </row>
    <row r="515" spans="2:11" x14ac:dyDescent="0.25">
      <c r="B515" s="462">
        <v>105</v>
      </c>
      <c r="C515" s="462" t="s">
        <v>65</v>
      </c>
      <c r="D515" s="462" t="s">
        <v>63</v>
      </c>
      <c r="E515" s="462" t="s">
        <v>63</v>
      </c>
      <c r="F515" s="462">
        <v>12720000</v>
      </c>
      <c r="G515" s="462">
        <v>12720000</v>
      </c>
      <c r="H515" s="462">
        <v>2</v>
      </c>
      <c r="I515" s="467"/>
      <c r="K515" s="468"/>
    </row>
    <row r="516" spans="2:11" x14ac:dyDescent="0.25">
      <c r="B516" s="462">
        <v>105</v>
      </c>
      <c r="C516" s="462" t="s">
        <v>65</v>
      </c>
      <c r="D516" s="462" t="s">
        <v>386</v>
      </c>
      <c r="E516" s="462" t="s">
        <v>498</v>
      </c>
      <c r="F516" s="462">
        <v>12720000</v>
      </c>
      <c r="G516" s="462">
        <v>12720000</v>
      </c>
      <c r="H516" s="462">
        <v>1</v>
      </c>
      <c r="I516" s="467"/>
      <c r="K516" s="468"/>
    </row>
    <row r="517" spans="2:11" x14ac:dyDescent="0.25">
      <c r="B517" s="462">
        <v>105</v>
      </c>
      <c r="C517" s="462" t="s">
        <v>65</v>
      </c>
      <c r="D517" s="462" t="s">
        <v>80</v>
      </c>
      <c r="E517" s="462" t="s">
        <v>329</v>
      </c>
      <c r="F517" s="462">
        <v>10558000</v>
      </c>
      <c r="G517" s="462">
        <v>10683853.16</v>
      </c>
      <c r="H517" s="462">
        <v>2</v>
      </c>
      <c r="I517" s="467"/>
      <c r="K517" s="468"/>
    </row>
    <row r="518" spans="2:11" x14ac:dyDescent="0.25">
      <c r="B518" s="462">
        <v>105</v>
      </c>
      <c r="C518" s="462" t="s">
        <v>65</v>
      </c>
      <c r="D518" s="462" t="s">
        <v>354</v>
      </c>
      <c r="E518" s="462" t="s">
        <v>354</v>
      </c>
      <c r="F518" s="462">
        <v>12720000</v>
      </c>
      <c r="G518" s="462">
        <v>12720000</v>
      </c>
      <c r="H518" s="462">
        <v>1</v>
      </c>
      <c r="I518" s="467"/>
      <c r="K518" s="468"/>
    </row>
    <row r="519" spans="2:11" x14ac:dyDescent="0.25">
      <c r="B519" s="462">
        <v>105</v>
      </c>
      <c r="C519" s="462" t="s">
        <v>65</v>
      </c>
      <c r="D519" s="462" t="s">
        <v>67</v>
      </c>
      <c r="E519" s="462" t="s">
        <v>343</v>
      </c>
      <c r="F519" s="462">
        <v>12720000</v>
      </c>
      <c r="G519" s="462">
        <v>12720000</v>
      </c>
      <c r="H519" s="462">
        <v>1</v>
      </c>
      <c r="I519" s="467"/>
      <c r="K519" s="468"/>
    </row>
    <row r="520" spans="2:11" x14ac:dyDescent="0.25">
      <c r="B520" s="462">
        <v>105</v>
      </c>
      <c r="C520" s="462" t="s">
        <v>65</v>
      </c>
      <c r="D520" s="462" t="s">
        <v>67</v>
      </c>
      <c r="E520" s="462" t="s">
        <v>320</v>
      </c>
      <c r="F520" s="462">
        <v>12720000</v>
      </c>
      <c r="G520" s="462">
        <v>12720000</v>
      </c>
      <c r="H520" s="462">
        <v>1</v>
      </c>
      <c r="I520" s="467"/>
      <c r="K520" s="468"/>
    </row>
    <row r="521" spans="2:11" x14ac:dyDescent="0.25">
      <c r="B521" s="462">
        <v>105</v>
      </c>
      <c r="C521" s="462" t="s">
        <v>100</v>
      </c>
      <c r="D521" s="462" t="s">
        <v>102</v>
      </c>
      <c r="E521" s="462" t="s">
        <v>69</v>
      </c>
      <c r="F521" s="462">
        <v>12720000</v>
      </c>
      <c r="G521" s="462">
        <v>12720000</v>
      </c>
      <c r="H521" s="462">
        <v>1</v>
      </c>
      <c r="I521" s="467"/>
      <c r="K521" s="468"/>
    </row>
    <row r="522" spans="2:11" x14ac:dyDescent="0.25">
      <c r="B522" s="462">
        <v>117</v>
      </c>
      <c r="C522" s="462" t="s">
        <v>11</v>
      </c>
      <c r="D522" s="462" t="s">
        <v>99</v>
      </c>
      <c r="E522" s="462" t="s">
        <v>434</v>
      </c>
      <c r="F522" s="462">
        <v>8480000</v>
      </c>
      <c r="G522" s="462">
        <v>8668000</v>
      </c>
      <c r="H522" s="462">
        <v>1</v>
      </c>
      <c r="I522" s="467"/>
      <c r="K522" s="468"/>
    </row>
    <row r="523" spans="2:11" x14ac:dyDescent="0.25">
      <c r="B523" s="462">
        <v>117</v>
      </c>
      <c r="C523" s="462" t="s">
        <v>11</v>
      </c>
      <c r="D523" s="462" t="s">
        <v>99</v>
      </c>
      <c r="E523" s="462" t="s">
        <v>326</v>
      </c>
      <c r="F523" s="462">
        <v>8462000</v>
      </c>
      <c r="G523" s="462">
        <v>8668000</v>
      </c>
      <c r="H523" s="462">
        <v>1</v>
      </c>
      <c r="I523" s="467"/>
      <c r="K523" s="468"/>
    </row>
    <row r="524" spans="2:11" x14ac:dyDescent="0.25">
      <c r="B524" s="462">
        <v>117</v>
      </c>
      <c r="C524" s="462" t="s">
        <v>11</v>
      </c>
      <c r="D524" s="462" t="s">
        <v>415</v>
      </c>
      <c r="E524" s="462" t="s">
        <v>415</v>
      </c>
      <c r="F524" s="462">
        <v>7630000</v>
      </c>
      <c r="G524" s="462">
        <v>7801000</v>
      </c>
      <c r="H524" s="462">
        <v>1</v>
      </c>
      <c r="I524" s="467"/>
      <c r="K524" s="468"/>
    </row>
    <row r="525" spans="2:11" x14ac:dyDescent="0.25">
      <c r="B525" s="462">
        <v>117</v>
      </c>
      <c r="C525" s="462" t="s">
        <v>11</v>
      </c>
      <c r="D525" s="462" t="s">
        <v>415</v>
      </c>
      <c r="E525" s="462" t="s">
        <v>416</v>
      </c>
      <c r="F525" s="462">
        <v>7998000</v>
      </c>
      <c r="G525" s="462">
        <v>8234500</v>
      </c>
      <c r="H525" s="462">
        <v>2</v>
      </c>
      <c r="I525" s="467"/>
      <c r="K525" s="468"/>
    </row>
    <row r="526" spans="2:11" x14ac:dyDescent="0.25">
      <c r="B526" s="462">
        <v>117</v>
      </c>
      <c r="C526" s="462" t="s">
        <v>11</v>
      </c>
      <c r="D526" s="462" t="s">
        <v>415</v>
      </c>
      <c r="E526" s="462" t="s">
        <v>567</v>
      </c>
      <c r="F526" s="462">
        <v>8480000</v>
      </c>
      <c r="G526" s="462">
        <v>8668000</v>
      </c>
      <c r="H526" s="462">
        <v>2</v>
      </c>
      <c r="I526" s="467"/>
      <c r="K526" s="468"/>
    </row>
    <row r="527" spans="2:11" x14ac:dyDescent="0.25">
      <c r="B527" s="462">
        <v>117</v>
      </c>
      <c r="C527" s="462" t="s">
        <v>11</v>
      </c>
      <c r="D527" s="462" t="s">
        <v>263</v>
      </c>
      <c r="E527" s="462" t="s">
        <v>456</v>
      </c>
      <c r="F527" s="462">
        <v>7630000</v>
      </c>
      <c r="G527" s="462">
        <v>7801000</v>
      </c>
      <c r="H527" s="462">
        <v>1</v>
      </c>
      <c r="I527" s="467"/>
      <c r="K527" s="468"/>
    </row>
    <row r="528" spans="2:11" x14ac:dyDescent="0.25">
      <c r="B528" s="462">
        <v>117</v>
      </c>
      <c r="C528" s="462" t="s">
        <v>11</v>
      </c>
      <c r="D528" s="462" t="s">
        <v>76</v>
      </c>
      <c r="E528" s="462" t="s">
        <v>76</v>
      </c>
      <c r="F528" s="462">
        <v>8432000</v>
      </c>
      <c r="G528" s="462">
        <v>8668000</v>
      </c>
      <c r="H528" s="462">
        <v>1</v>
      </c>
      <c r="I528" s="467"/>
      <c r="K528" s="468"/>
    </row>
    <row r="529" spans="2:11" x14ac:dyDescent="0.25">
      <c r="B529" s="462">
        <v>117</v>
      </c>
      <c r="C529" s="462" t="s">
        <v>11</v>
      </c>
      <c r="D529" s="462" t="s">
        <v>76</v>
      </c>
      <c r="E529" s="462" t="s">
        <v>399</v>
      </c>
      <c r="F529" s="462">
        <v>8474000</v>
      </c>
      <c r="G529" s="462">
        <v>8678000</v>
      </c>
      <c r="H529" s="462">
        <v>1</v>
      </c>
      <c r="I529" s="467"/>
      <c r="K529" s="468"/>
    </row>
    <row r="530" spans="2:11" x14ac:dyDescent="0.25">
      <c r="B530" s="462">
        <v>117</v>
      </c>
      <c r="C530" s="462" t="s">
        <v>11</v>
      </c>
      <c r="D530" s="462" t="s">
        <v>352</v>
      </c>
      <c r="E530" s="462" t="s">
        <v>443</v>
      </c>
      <c r="F530" s="462">
        <v>8396000</v>
      </c>
      <c r="G530" s="462">
        <v>8668000</v>
      </c>
      <c r="H530" s="462">
        <v>1</v>
      </c>
      <c r="I530" s="467"/>
      <c r="K530" s="468"/>
    </row>
    <row r="531" spans="2:11" x14ac:dyDescent="0.25">
      <c r="B531" s="462">
        <v>117</v>
      </c>
      <c r="C531" s="462" t="s">
        <v>64</v>
      </c>
      <c r="D531" s="462" t="s">
        <v>376</v>
      </c>
      <c r="E531" s="462" t="s">
        <v>483</v>
      </c>
      <c r="F531" s="462">
        <v>8462000</v>
      </c>
      <c r="G531" s="462">
        <v>8668000</v>
      </c>
      <c r="H531" s="462">
        <v>2</v>
      </c>
      <c r="I531" s="467"/>
      <c r="K531" s="468"/>
    </row>
    <row r="532" spans="2:11" x14ac:dyDescent="0.25">
      <c r="B532" s="462">
        <v>117</v>
      </c>
      <c r="C532" s="462" t="s">
        <v>64</v>
      </c>
      <c r="D532" s="462" t="s">
        <v>106</v>
      </c>
      <c r="E532" s="462" t="s">
        <v>484</v>
      </c>
      <c r="F532" s="462">
        <v>7597000</v>
      </c>
      <c r="G532" s="462">
        <v>7801000</v>
      </c>
      <c r="H532" s="462">
        <v>1</v>
      </c>
      <c r="I532" s="467"/>
      <c r="K532" s="468"/>
    </row>
    <row r="533" spans="2:11" x14ac:dyDescent="0.25">
      <c r="B533" s="462">
        <v>117</v>
      </c>
      <c r="C533" s="462" t="s">
        <v>65</v>
      </c>
      <c r="D533" s="462" t="s">
        <v>65</v>
      </c>
      <c r="E533" s="462" t="s">
        <v>568</v>
      </c>
      <c r="F533" s="462">
        <v>8480000</v>
      </c>
      <c r="G533" s="462">
        <v>8668000</v>
      </c>
      <c r="H533" s="462">
        <v>1</v>
      </c>
      <c r="I533" s="467"/>
      <c r="K533" s="468"/>
    </row>
    <row r="534" spans="2:11" x14ac:dyDescent="0.25">
      <c r="B534" s="462">
        <v>117</v>
      </c>
      <c r="C534" s="462" t="s">
        <v>65</v>
      </c>
      <c r="D534" s="462" t="s">
        <v>65</v>
      </c>
      <c r="E534" s="462" t="s">
        <v>489</v>
      </c>
      <c r="F534" s="462">
        <v>8055000</v>
      </c>
      <c r="G534" s="462">
        <v>8234500</v>
      </c>
      <c r="H534" s="462">
        <v>2</v>
      </c>
      <c r="I534" s="467"/>
      <c r="K534" s="468"/>
    </row>
    <row r="535" spans="2:11" x14ac:dyDescent="0.25">
      <c r="B535" s="462">
        <v>117</v>
      </c>
      <c r="C535" s="462" t="s">
        <v>65</v>
      </c>
      <c r="D535" s="462" t="s">
        <v>65</v>
      </c>
      <c r="E535" s="462" t="s">
        <v>569</v>
      </c>
      <c r="F535" s="462">
        <v>7627000</v>
      </c>
      <c r="G535" s="462">
        <v>7801000</v>
      </c>
      <c r="H535" s="462">
        <v>2</v>
      </c>
      <c r="I535" s="467"/>
      <c r="K535" s="468"/>
    </row>
    <row r="536" spans="2:11" x14ac:dyDescent="0.25">
      <c r="B536" s="462">
        <v>117</v>
      </c>
      <c r="C536" s="462" t="s">
        <v>65</v>
      </c>
      <c r="D536" s="462" t="s">
        <v>65</v>
      </c>
      <c r="E536" s="462" t="s">
        <v>425</v>
      </c>
      <c r="F536" s="462">
        <v>8480000</v>
      </c>
      <c r="G536" s="462">
        <v>8668000</v>
      </c>
      <c r="H536" s="462">
        <v>1</v>
      </c>
      <c r="I536" s="467"/>
      <c r="K536" s="468"/>
    </row>
    <row r="537" spans="2:11" x14ac:dyDescent="0.25">
      <c r="B537" s="462">
        <v>117</v>
      </c>
      <c r="C537" s="462" t="s">
        <v>65</v>
      </c>
      <c r="D537" s="462" t="s">
        <v>65</v>
      </c>
      <c r="E537" s="462" t="s">
        <v>570</v>
      </c>
      <c r="F537" s="462">
        <v>8480000</v>
      </c>
      <c r="G537" s="462">
        <v>8668000</v>
      </c>
      <c r="H537" s="462">
        <v>1</v>
      </c>
      <c r="I537" s="467"/>
      <c r="K537" s="468"/>
    </row>
    <row r="538" spans="2:11" x14ac:dyDescent="0.25">
      <c r="B538" s="462">
        <v>117</v>
      </c>
      <c r="C538" s="462" t="s">
        <v>65</v>
      </c>
      <c r="D538" s="462" t="s">
        <v>383</v>
      </c>
      <c r="E538" s="462" t="s">
        <v>491</v>
      </c>
      <c r="F538" s="462">
        <v>8480000</v>
      </c>
      <c r="G538" s="462">
        <v>8668000</v>
      </c>
      <c r="H538" s="462">
        <v>1</v>
      </c>
      <c r="I538" s="467"/>
      <c r="K538" s="468"/>
    </row>
    <row r="539" spans="2:11" x14ac:dyDescent="0.25">
      <c r="B539" s="462">
        <v>117</v>
      </c>
      <c r="C539" s="462" t="s">
        <v>65</v>
      </c>
      <c r="D539" s="462" t="s">
        <v>383</v>
      </c>
      <c r="E539" s="462" t="s">
        <v>390</v>
      </c>
      <c r="F539" s="462">
        <v>6799000</v>
      </c>
      <c r="G539" s="462">
        <v>7801000</v>
      </c>
      <c r="H539" s="462">
        <v>1</v>
      </c>
      <c r="I539" s="467"/>
      <c r="K539" s="468"/>
    </row>
    <row r="540" spans="2:11" x14ac:dyDescent="0.25">
      <c r="B540" s="462">
        <v>117</v>
      </c>
      <c r="C540" s="462" t="s">
        <v>65</v>
      </c>
      <c r="D540" s="462" t="s">
        <v>383</v>
      </c>
      <c r="E540" s="462" t="s">
        <v>563</v>
      </c>
      <c r="F540" s="462">
        <v>8480000</v>
      </c>
      <c r="G540" s="462">
        <v>8668000</v>
      </c>
      <c r="H540" s="462">
        <v>1</v>
      </c>
      <c r="I540" s="467"/>
      <c r="K540" s="468"/>
    </row>
    <row r="541" spans="2:11" x14ac:dyDescent="0.25">
      <c r="B541" s="462"/>
      <c r="C541" s="462"/>
      <c r="D541" s="462"/>
      <c r="E541" s="462"/>
      <c r="F541" s="462"/>
      <c r="G541" s="462"/>
      <c r="H541" s="462"/>
      <c r="I541" s="467"/>
      <c r="K541" s="468"/>
    </row>
    <row r="542" spans="2:11" x14ac:dyDescent="0.25">
      <c r="B542" s="462"/>
      <c r="C542" s="462"/>
      <c r="D542" s="462"/>
      <c r="E542" s="462"/>
      <c r="F542" s="462"/>
      <c r="G542" s="462"/>
      <c r="H542" s="462"/>
      <c r="I542" s="467"/>
      <c r="K542" s="468"/>
    </row>
    <row r="543" spans="2:11" x14ac:dyDescent="0.25">
      <c r="B543" s="462"/>
      <c r="C543" s="462"/>
      <c r="D543" s="462"/>
      <c r="E543" s="462"/>
      <c r="F543" s="462"/>
      <c r="G543" s="462"/>
      <c r="H543" s="462"/>
      <c r="I543" s="467"/>
      <c r="K543" s="468"/>
    </row>
    <row r="544" spans="2:11" x14ac:dyDescent="0.25">
      <c r="B544" s="462"/>
      <c r="C544" s="462"/>
      <c r="D544" s="462"/>
      <c r="E544" s="462"/>
      <c r="F544" s="462"/>
      <c r="G544" s="462"/>
      <c r="H544" s="462"/>
      <c r="I544" s="467"/>
      <c r="K544" s="468"/>
    </row>
    <row r="545" spans="2:11" x14ac:dyDescent="0.25">
      <c r="B545" s="462"/>
      <c r="C545" s="462"/>
      <c r="D545" s="462"/>
      <c r="E545" s="462"/>
      <c r="F545" s="462"/>
      <c r="G545" s="462"/>
      <c r="H545" s="462"/>
      <c r="I545" s="467"/>
      <c r="K545" s="468"/>
    </row>
    <row r="546" spans="2:11" x14ac:dyDescent="0.25">
      <c r="B546" s="462"/>
      <c r="C546" s="462"/>
      <c r="D546" s="462"/>
      <c r="E546" s="462"/>
      <c r="F546" s="462"/>
      <c r="G546" s="462"/>
      <c r="H546" s="462"/>
      <c r="I546" s="467"/>
      <c r="K546" s="468"/>
    </row>
    <row r="547" spans="2:11" x14ac:dyDescent="0.25">
      <c r="B547" s="462"/>
      <c r="C547" s="462"/>
      <c r="D547" s="462"/>
      <c r="E547" s="462"/>
      <c r="F547" s="462"/>
      <c r="G547" s="462"/>
      <c r="H547" s="462"/>
      <c r="I547" s="467"/>
      <c r="K547" s="468"/>
    </row>
    <row r="548" spans="2:11" x14ac:dyDescent="0.25">
      <c r="B548" s="462"/>
      <c r="C548" s="462"/>
      <c r="D548" s="462"/>
      <c r="E548" s="462"/>
      <c r="F548" s="462"/>
      <c r="G548" s="462"/>
      <c r="H548" s="462"/>
      <c r="I548" s="467"/>
      <c r="K548" s="468"/>
    </row>
    <row r="549" spans="2:11" x14ac:dyDescent="0.25">
      <c r="B549" s="462"/>
      <c r="C549" s="462"/>
      <c r="D549" s="462"/>
      <c r="E549" s="462"/>
      <c r="F549" s="462"/>
      <c r="G549" s="462"/>
      <c r="H549" s="462"/>
      <c r="I549" s="467"/>
      <c r="K549" s="468"/>
    </row>
    <row r="550" spans="2:11" x14ac:dyDescent="0.25">
      <c r="B550" s="462"/>
      <c r="C550" s="462"/>
      <c r="D550" s="462"/>
      <c r="E550" s="462"/>
      <c r="F550" s="462"/>
      <c r="G550" s="462"/>
      <c r="H550" s="462"/>
      <c r="I550" s="467"/>
      <c r="K550" s="468"/>
    </row>
    <row r="551" spans="2:11" x14ac:dyDescent="0.25">
      <c r="B551" s="462"/>
      <c r="C551" s="462"/>
      <c r="D551" s="462"/>
      <c r="E551" s="462"/>
      <c r="F551" s="462"/>
      <c r="G551" s="462"/>
      <c r="H551" s="462"/>
      <c r="I551" s="467"/>
      <c r="K551" s="468"/>
    </row>
    <row r="552" spans="2:11" x14ac:dyDescent="0.25">
      <c r="B552" s="462"/>
      <c r="C552" s="462"/>
      <c r="D552" s="462"/>
      <c r="E552" s="462"/>
      <c r="F552" s="462"/>
      <c r="G552" s="462"/>
      <c r="H552" s="462"/>
      <c r="I552" s="467"/>
      <c r="K552" s="468"/>
    </row>
    <row r="553" spans="2:11" x14ac:dyDescent="0.25">
      <c r="B553" s="462"/>
      <c r="C553" s="462"/>
      <c r="D553" s="462"/>
      <c r="E553" s="462"/>
      <c r="F553" s="462"/>
      <c r="G553" s="462"/>
      <c r="H553" s="462"/>
      <c r="I553" s="467"/>
      <c r="K553" s="468"/>
    </row>
    <row r="554" spans="2:11" x14ac:dyDescent="0.25">
      <c r="B554" s="462"/>
      <c r="C554" s="462"/>
      <c r="D554" s="462"/>
      <c r="E554" s="462"/>
      <c r="F554" s="462"/>
      <c r="G554" s="462"/>
      <c r="H554" s="462"/>
      <c r="I554" s="467"/>
      <c r="K554" s="468"/>
    </row>
    <row r="555" spans="2:11" x14ac:dyDescent="0.25">
      <c r="B555" s="462"/>
      <c r="C555" s="462"/>
      <c r="D555" s="462"/>
      <c r="E555" s="462"/>
      <c r="F555" s="462"/>
      <c r="G555" s="462"/>
      <c r="H555" s="462"/>
      <c r="I555" s="467"/>
      <c r="K555" s="468"/>
    </row>
    <row r="556" spans="2:11" x14ac:dyDescent="0.25">
      <c r="B556" s="462"/>
      <c r="C556" s="462"/>
      <c r="D556" s="462"/>
      <c r="E556" s="462"/>
      <c r="F556" s="462"/>
      <c r="G556" s="462"/>
      <c r="H556" s="462"/>
      <c r="I556" s="467"/>
      <c r="K556" s="468"/>
    </row>
    <row r="557" spans="2:11" x14ac:dyDescent="0.25">
      <c r="B557" s="462"/>
      <c r="C557" s="462"/>
      <c r="D557" s="462"/>
      <c r="E557" s="462"/>
      <c r="F557" s="462"/>
      <c r="G557" s="462"/>
      <c r="H557" s="462"/>
      <c r="I557" s="467"/>
      <c r="K557" s="468"/>
    </row>
    <row r="558" spans="2:11" x14ac:dyDescent="0.25">
      <c r="B558" s="462"/>
      <c r="C558" s="462"/>
      <c r="D558" s="462"/>
      <c r="E558" s="462"/>
      <c r="F558" s="462"/>
      <c r="G558" s="462"/>
      <c r="H558" s="462"/>
      <c r="I558" s="467"/>
      <c r="K558" s="468"/>
    </row>
    <row r="559" spans="2:11" x14ac:dyDescent="0.25">
      <c r="B559" s="462"/>
      <c r="C559" s="462"/>
      <c r="D559" s="462"/>
      <c r="E559" s="462"/>
      <c r="F559" s="462"/>
      <c r="G559" s="462"/>
      <c r="H559" s="462"/>
      <c r="I559" s="467"/>
      <c r="K559" s="468"/>
    </row>
    <row r="560" spans="2:11" x14ac:dyDescent="0.25">
      <c r="B560" s="462"/>
      <c r="C560" s="462"/>
      <c r="D560" s="462"/>
      <c r="E560" s="462"/>
      <c r="F560" s="462"/>
      <c r="G560" s="462"/>
      <c r="H560" s="462"/>
      <c r="I560" s="467"/>
      <c r="K560" s="468"/>
    </row>
    <row r="561" spans="2:11" x14ac:dyDescent="0.25">
      <c r="B561" s="462"/>
      <c r="C561" s="462"/>
      <c r="D561" s="462"/>
      <c r="E561" s="462"/>
      <c r="F561" s="462"/>
      <c r="G561" s="462"/>
      <c r="H561" s="462"/>
      <c r="I561" s="467"/>
      <c r="K561" s="468"/>
    </row>
    <row r="562" spans="2:11" x14ac:dyDescent="0.25">
      <c r="B562" s="462"/>
      <c r="C562" s="462"/>
      <c r="D562" s="462"/>
      <c r="E562" s="462"/>
      <c r="F562" s="462"/>
      <c r="G562" s="462"/>
      <c r="H562" s="462"/>
      <c r="I562" s="467"/>
      <c r="K562" s="468"/>
    </row>
    <row r="563" spans="2:11" x14ac:dyDescent="0.25">
      <c r="B563" s="462"/>
      <c r="C563" s="462"/>
      <c r="D563" s="462"/>
      <c r="E563" s="462"/>
      <c r="F563" s="462"/>
      <c r="G563" s="462"/>
      <c r="H563" s="462"/>
      <c r="I563" s="467"/>
      <c r="K563" s="468"/>
    </row>
    <row r="564" spans="2:11" x14ac:dyDescent="0.25">
      <c r="B564" s="462"/>
      <c r="C564" s="462"/>
      <c r="D564" s="462"/>
      <c r="E564" s="462"/>
      <c r="F564" s="462"/>
      <c r="G564" s="462"/>
      <c r="H564" s="462"/>
      <c r="I564" s="467"/>
      <c r="K564" s="468"/>
    </row>
    <row r="565" spans="2:11" x14ac:dyDescent="0.25">
      <c r="B565" s="462"/>
      <c r="C565" s="462"/>
      <c r="D565" s="462"/>
      <c r="E565" s="462"/>
      <c r="F565" s="462"/>
      <c r="G565" s="462"/>
      <c r="H565" s="462"/>
      <c r="I565" s="467"/>
      <c r="K565" s="468"/>
    </row>
    <row r="566" spans="2:11" x14ac:dyDescent="0.25">
      <c r="B566" s="462"/>
      <c r="C566" s="462"/>
      <c r="D566" s="462"/>
      <c r="E566" s="462"/>
      <c r="F566" s="462"/>
      <c r="G566" s="462"/>
      <c r="H566" s="462"/>
      <c r="I566" s="467"/>
      <c r="K566" s="468"/>
    </row>
    <row r="567" spans="2:11" x14ac:dyDescent="0.25">
      <c r="B567" s="462"/>
      <c r="C567" s="462"/>
      <c r="D567" s="462"/>
      <c r="E567" s="462"/>
      <c r="F567" s="462"/>
      <c r="G567" s="462"/>
      <c r="H567" s="462"/>
      <c r="I567" s="467"/>
      <c r="K567" s="468"/>
    </row>
    <row r="568" spans="2:11" x14ac:dyDescent="0.25">
      <c r="B568" s="462"/>
      <c r="C568" s="462"/>
      <c r="D568" s="462"/>
      <c r="E568" s="462"/>
      <c r="F568" s="462"/>
      <c r="G568" s="462"/>
      <c r="H568" s="462"/>
      <c r="I568" s="467"/>
      <c r="K568" s="468"/>
    </row>
    <row r="569" spans="2:11" x14ac:dyDescent="0.25">
      <c r="B569" s="462"/>
      <c r="C569" s="462"/>
      <c r="D569" s="462"/>
      <c r="E569" s="462"/>
      <c r="F569" s="462"/>
      <c r="G569" s="462"/>
      <c r="H569" s="462"/>
      <c r="I569" s="467"/>
      <c r="K569" s="468"/>
    </row>
    <row r="570" spans="2:11" x14ac:dyDescent="0.25">
      <c r="B570" s="462"/>
      <c r="C570" s="462"/>
      <c r="D570" s="462"/>
      <c r="E570" s="462"/>
      <c r="F570" s="462"/>
      <c r="G570" s="462"/>
      <c r="H570" s="462"/>
      <c r="I570" s="467"/>
      <c r="K570" s="468"/>
    </row>
    <row r="571" spans="2:11" x14ac:dyDescent="0.25">
      <c r="B571" s="462"/>
      <c r="C571" s="462"/>
      <c r="D571" s="462"/>
      <c r="E571" s="462"/>
      <c r="F571" s="462"/>
      <c r="G571" s="462"/>
      <c r="H571" s="462"/>
      <c r="I571" s="467"/>
      <c r="K571" s="468"/>
    </row>
    <row r="572" spans="2:11" x14ac:dyDescent="0.25">
      <c r="B572" s="462"/>
      <c r="C572" s="462"/>
      <c r="D572" s="462"/>
      <c r="E572" s="462"/>
      <c r="F572" s="462"/>
      <c r="G572" s="462"/>
      <c r="H572" s="462"/>
      <c r="I572" s="467"/>
      <c r="K572" s="468"/>
    </row>
    <row r="573" spans="2:11" x14ac:dyDescent="0.25">
      <c r="B573" s="462"/>
      <c r="C573" s="462"/>
      <c r="D573" s="462"/>
      <c r="E573" s="462"/>
      <c r="F573" s="462"/>
      <c r="G573" s="462"/>
      <c r="H573" s="462"/>
      <c r="I573" s="467"/>
      <c r="K573" s="468"/>
    </row>
    <row r="574" spans="2:11" x14ac:dyDescent="0.25">
      <c r="B574" s="462"/>
      <c r="C574" s="462"/>
      <c r="D574" s="462"/>
      <c r="E574" s="462"/>
      <c r="F574" s="462"/>
      <c r="G574" s="462"/>
      <c r="H574" s="462"/>
      <c r="I574" s="467"/>
      <c r="K574" s="468"/>
    </row>
    <row r="575" spans="2:11" x14ac:dyDescent="0.25">
      <c r="B575" s="462"/>
      <c r="C575" s="462"/>
      <c r="D575" s="462"/>
      <c r="E575" s="462"/>
      <c r="F575" s="462"/>
      <c r="G575" s="462"/>
      <c r="H575" s="462"/>
      <c r="I575" s="467"/>
      <c r="K575" s="468"/>
    </row>
    <row r="576" spans="2:11" x14ac:dyDescent="0.25">
      <c r="B576" s="462"/>
      <c r="C576" s="462"/>
      <c r="D576" s="462"/>
      <c r="E576" s="462"/>
      <c r="F576" s="462"/>
      <c r="G576" s="462"/>
      <c r="H576" s="462"/>
      <c r="I576" s="467"/>
      <c r="K576" s="468"/>
    </row>
    <row r="577" spans="2:11" x14ac:dyDescent="0.25">
      <c r="B577" s="462"/>
      <c r="C577" s="462"/>
      <c r="D577" s="462"/>
      <c r="E577" s="462"/>
      <c r="F577" s="462"/>
      <c r="G577" s="462"/>
      <c r="H577" s="462"/>
      <c r="I577" s="467"/>
      <c r="K577" s="468"/>
    </row>
    <row r="578" spans="2:11" x14ac:dyDescent="0.25">
      <c r="B578" s="462"/>
      <c r="C578" s="462"/>
      <c r="D578" s="462"/>
      <c r="E578" s="462"/>
      <c r="F578" s="462"/>
      <c r="G578" s="462"/>
      <c r="H578" s="462"/>
      <c r="I578" s="467"/>
      <c r="K578" s="468"/>
    </row>
    <row r="579" spans="2:11" x14ac:dyDescent="0.25">
      <c r="B579" s="462"/>
      <c r="C579" s="462"/>
      <c r="D579" s="462"/>
      <c r="E579" s="462"/>
      <c r="F579" s="462"/>
      <c r="G579" s="462"/>
      <c r="H579" s="462"/>
      <c r="I579" s="467"/>
      <c r="K579" s="468"/>
    </row>
    <row r="580" spans="2:11" x14ac:dyDescent="0.25">
      <c r="B580" s="462"/>
      <c r="C580" s="462"/>
      <c r="D580" s="462"/>
      <c r="E580" s="462"/>
      <c r="F580" s="462"/>
      <c r="G580" s="462"/>
      <c r="H580" s="462"/>
      <c r="I580" s="467"/>
      <c r="K580" s="468"/>
    </row>
    <row r="581" spans="2:11" x14ac:dyDescent="0.25">
      <c r="B581" s="462"/>
      <c r="C581" s="462"/>
      <c r="D581" s="462"/>
      <c r="E581" s="462"/>
      <c r="F581" s="462"/>
      <c r="G581" s="462"/>
      <c r="H581" s="462"/>
      <c r="I581" s="467"/>
      <c r="K581" s="468"/>
    </row>
    <row r="582" spans="2:11" x14ac:dyDescent="0.25">
      <c r="B582" s="462"/>
      <c r="C582" s="462"/>
      <c r="D582" s="462"/>
      <c r="E582" s="462"/>
      <c r="F582" s="462"/>
      <c r="G582" s="462"/>
      <c r="H582" s="462"/>
      <c r="I582" s="467"/>
      <c r="K582" s="468"/>
    </row>
    <row r="583" spans="2:11" x14ac:dyDescent="0.25">
      <c r="B583" s="462"/>
      <c r="C583" s="462"/>
      <c r="D583" s="462"/>
      <c r="E583" s="462"/>
      <c r="F583" s="462"/>
      <c r="G583" s="462"/>
      <c r="H583" s="462"/>
      <c r="I583" s="467"/>
      <c r="K583" s="468"/>
    </row>
    <row r="584" spans="2:11" x14ac:dyDescent="0.25">
      <c r="B584" s="462"/>
      <c r="C584" s="462"/>
      <c r="D584" s="462"/>
      <c r="E584" s="462"/>
      <c r="F584" s="462"/>
      <c r="G584" s="462"/>
      <c r="H584" s="462"/>
      <c r="I584" s="467"/>
      <c r="K584" s="468"/>
    </row>
    <row r="585" spans="2:11" x14ac:dyDescent="0.25">
      <c r="B585" s="462"/>
      <c r="C585" s="462"/>
      <c r="D585" s="462"/>
      <c r="E585" s="462"/>
      <c r="F585" s="462"/>
      <c r="G585" s="462"/>
      <c r="H585" s="462"/>
      <c r="I585" s="467"/>
      <c r="K585" s="468"/>
    </row>
    <row r="586" spans="2:11" x14ac:dyDescent="0.25">
      <c r="B586" s="462"/>
      <c r="C586" s="462"/>
      <c r="D586" s="462"/>
      <c r="E586" s="462"/>
      <c r="F586" s="462"/>
      <c r="G586" s="462"/>
      <c r="H586" s="462"/>
      <c r="I586" s="467"/>
      <c r="K586" s="468"/>
    </row>
    <row r="587" spans="2:11" x14ac:dyDescent="0.25">
      <c r="B587" s="462"/>
      <c r="C587" s="462"/>
      <c r="D587" s="462"/>
      <c r="E587" s="462"/>
      <c r="F587" s="462"/>
      <c r="G587" s="462"/>
      <c r="H587" s="462"/>
      <c r="I587" s="467"/>
      <c r="K587" s="468"/>
    </row>
    <row r="588" spans="2:11" x14ac:dyDescent="0.25">
      <c r="B588" s="462"/>
      <c r="C588" s="462"/>
      <c r="D588" s="462"/>
      <c r="E588" s="462"/>
      <c r="F588" s="462"/>
      <c r="G588" s="462"/>
      <c r="H588" s="462"/>
      <c r="I588" s="467"/>
      <c r="K588" s="468"/>
    </row>
    <row r="589" spans="2:11" x14ac:dyDescent="0.25">
      <c r="B589" s="462"/>
      <c r="C589" s="462"/>
      <c r="D589" s="462"/>
      <c r="E589" s="462"/>
      <c r="F589" s="462"/>
      <c r="G589" s="462"/>
      <c r="H589" s="462"/>
      <c r="I589" s="467"/>
      <c r="K589" s="468"/>
    </row>
    <row r="590" spans="2:11" x14ac:dyDescent="0.25">
      <c r="B590" s="462"/>
      <c r="C590" s="462"/>
      <c r="D590" s="462"/>
      <c r="E590" s="462"/>
      <c r="F590" s="462"/>
      <c r="G590" s="462"/>
      <c r="H590" s="462"/>
      <c r="I590" s="467"/>
      <c r="K590" s="468"/>
    </row>
    <row r="591" spans="2:11" x14ac:dyDescent="0.25">
      <c r="B591" s="462"/>
      <c r="C591" s="462"/>
      <c r="D591" s="462"/>
      <c r="E591" s="462"/>
      <c r="F591" s="462"/>
      <c r="G591" s="462"/>
      <c r="H591" s="462"/>
      <c r="I591" s="467"/>
      <c r="K591" s="468"/>
    </row>
    <row r="592" spans="2:11" x14ac:dyDescent="0.25">
      <c r="B592" s="462"/>
      <c r="C592" s="462"/>
      <c r="D592" s="462"/>
      <c r="E592" s="462"/>
      <c r="F592" s="462"/>
      <c r="G592" s="462"/>
      <c r="H592" s="462"/>
      <c r="I592" s="467"/>
      <c r="K592" s="468"/>
    </row>
    <row r="593" spans="2:11" x14ac:dyDescent="0.25">
      <c r="B593" s="462"/>
      <c r="C593" s="462"/>
      <c r="D593" s="462"/>
      <c r="E593" s="462"/>
      <c r="F593" s="462"/>
      <c r="G593" s="462"/>
      <c r="H593" s="462"/>
      <c r="I593" s="467"/>
      <c r="K593" s="468"/>
    </row>
    <row r="594" spans="2:11" x14ac:dyDescent="0.25">
      <c r="B594" s="462"/>
      <c r="C594" s="462"/>
      <c r="D594" s="462"/>
      <c r="E594" s="462"/>
      <c r="F594" s="462"/>
      <c r="G594" s="462"/>
      <c r="H594" s="462"/>
      <c r="I594" s="467"/>
      <c r="K594" s="468"/>
    </row>
    <row r="595" spans="2:11" x14ac:dyDescent="0.25">
      <c r="B595" s="462"/>
      <c r="C595" s="462"/>
      <c r="D595" s="462"/>
      <c r="E595" s="462"/>
      <c r="F595" s="462"/>
      <c r="G595" s="462"/>
      <c r="H595" s="462"/>
      <c r="I595" s="467"/>
      <c r="K595" s="468"/>
    </row>
    <row r="596" spans="2:11" x14ac:dyDescent="0.25">
      <c r="B596" s="462"/>
      <c r="C596" s="462"/>
      <c r="D596" s="462"/>
      <c r="E596" s="462"/>
      <c r="F596" s="462"/>
      <c r="G596" s="462"/>
      <c r="H596" s="462"/>
      <c r="I596" s="467"/>
      <c r="K596" s="468"/>
    </row>
    <row r="597" spans="2:11" x14ac:dyDescent="0.25">
      <c r="B597" s="462"/>
      <c r="C597" s="462"/>
      <c r="D597" s="462"/>
      <c r="E597" s="462"/>
      <c r="F597" s="462"/>
      <c r="G597" s="462"/>
      <c r="H597" s="462"/>
      <c r="I597" s="467"/>
      <c r="K597" s="468"/>
    </row>
    <row r="598" spans="2:11" x14ac:dyDescent="0.25">
      <c r="B598" s="462"/>
      <c r="C598" s="462"/>
      <c r="D598" s="462"/>
      <c r="E598" s="462"/>
      <c r="F598" s="462"/>
      <c r="G598" s="462"/>
      <c r="H598" s="462"/>
      <c r="I598" s="467"/>
      <c r="K598" s="468"/>
    </row>
    <row r="599" spans="2:11" x14ac:dyDescent="0.25">
      <c r="B599" s="462"/>
      <c r="C599" s="462"/>
      <c r="D599" s="462"/>
      <c r="E599" s="462"/>
      <c r="F599" s="462"/>
      <c r="G599" s="462"/>
      <c r="H599" s="462"/>
      <c r="I599" s="467"/>
      <c r="K599" s="468"/>
    </row>
    <row r="600" spans="2:11" x14ac:dyDescent="0.25">
      <c r="B600" s="462"/>
      <c r="C600" s="462"/>
      <c r="D600" s="462"/>
      <c r="E600" s="462"/>
      <c r="F600" s="462"/>
      <c r="G600" s="462"/>
      <c r="H600" s="462"/>
      <c r="I600" s="467"/>
      <c r="K600" s="468"/>
    </row>
    <row r="601" spans="2:11" x14ac:dyDescent="0.25">
      <c r="B601" s="462"/>
      <c r="C601" s="462"/>
      <c r="D601" s="462"/>
      <c r="E601" s="462"/>
      <c r="F601" s="462"/>
      <c r="G601" s="462"/>
      <c r="H601" s="462"/>
      <c r="I601" s="467"/>
      <c r="K601" s="468"/>
    </row>
    <row r="602" spans="2:11" x14ac:dyDescent="0.25">
      <c r="B602" s="462"/>
      <c r="C602" s="462"/>
      <c r="D602" s="462"/>
      <c r="E602" s="462"/>
      <c r="F602" s="462"/>
      <c r="G602" s="462"/>
      <c r="H602" s="462"/>
      <c r="I602" s="467"/>
      <c r="K602" s="468"/>
    </row>
    <row r="603" spans="2:11" x14ac:dyDescent="0.25">
      <c r="B603" s="462"/>
      <c r="C603" s="462"/>
      <c r="D603" s="462"/>
      <c r="E603" s="462"/>
      <c r="F603" s="462"/>
      <c r="G603" s="462"/>
      <c r="H603" s="462"/>
      <c r="I603" s="467"/>
      <c r="K603" s="468"/>
    </row>
    <row r="604" spans="2:11" x14ac:dyDescent="0.25">
      <c r="B604" s="462"/>
      <c r="C604" s="462"/>
      <c r="D604" s="462"/>
      <c r="E604" s="462"/>
      <c r="F604" s="462"/>
      <c r="G604" s="462"/>
      <c r="H604" s="462"/>
      <c r="I604" s="467"/>
      <c r="K604" s="468"/>
    </row>
    <row r="605" spans="2:11" x14ac:dyDescent="0.25">
      <c r="B605" s="462"/>
      <c r="C605" s="462"/>
      <c r="D605" s="462"/>
      <c r="E605" s="462"/>
      <c r="F605" s="462"/>
      <c r="G605" s="462"/>
      <c r="H605" s="462"/>
      <c r="I605" s="467"/>
      <c r="K605" s="468"/>
    </row>
    <row r="606" spans="2:11" x14ac:dyDescent="0.25">
      <c r="B606" s="462"/>
      <c r="C606" s="462"/>
      <c r="D606" s="462"/>
      <c r="E606" s="462"/>
      <c r="F606" s="462"/>
      <c r="G606" s="462"/>
      <c r="H606" s="462"/>
      <c r="I606" s="467"/>
      <c r="K606" s="468"/>
    </row>
    <row r="607" spans="2:11" x14ac:dyDescent="0.25">
      <c r="B607" s="462"/>
      <c r="C607" s="462"/>
      <c r="D607" s="462"/>
      <c r="E607" s="462"/>
      <c r="F607" s="462"/>
      <c r="G607" s="462"/>
      <c r="H607" s="462"/>
      <c r="I607" s="467"/>
      <c r="K607" s="468"/>
    </row>
    <row r="608" spans="2:11" x14ac:dyDescent="0.25">
      <c r="B608" s="462"/>
      <c r="C608" s="462"/>
      <c r="D608" s="462"/>
      <c r="E608" s="462"/>
      <c r="F608" s="462"/>
      <c r="G608" s="462"/>
      <c r="H608" s="462"/>
      <c r="I608" s="467"/>
      <c r="K608" s="468"/>
    </row>
    <row r="609" spans="2:11" x14ac:dyDescent="0.25">
      <c r="B609" s="462"/>
      <c r="C609" s="462"/>
      <c r="D609" s="462"/>
      <c r="E609" s="462"/>
      <c r="F609" s="462"/>
      <c r="G609" s="462"/>
      <c r="H609" s="462"/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2022-09-09T20:48:36Z</dcterms:modified>
</cp:coreProperties>
</file>